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heim\iCloudDrive\Desktop\"/>
    </mc:Choice>
  </mc:AlternateContent>
  <xr:revisionPtr revIDLastSave="0" documentId="8_{7532760D-FEC3-4480-BEB2-0E35D0EF4488}" xr6:coauthVersionLast="47" xr6:coauthVersionMax="47" xr10:uidLastSave="{00000000-0000-0000-0000-000000000000}"/>
  <bookViews>
    <workbookView xWindow="-110" yWindow="-110" windowWidth="19420" windowHeight="11020" xr2:uid="{55D68F21-AAB4-41F7-A969-6C0EF5158E10}"/>
  </bookViews>
  <sheets>
    <sheet name="1_Grundlagen" sheetId="1" r:id="rId1"/>
    <sheet name="2_Datumsberechnungen" sheetId="2" r:id="rId2"/>
    <sheet name="3_Weitere_Funktionen" sheetId="3" r:id="rId3"/>
    <sheet name="4_Typische_Fehler" sheetId="4" r:id="rId4"/>
    <sheet name="5_Spickzettel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0" i="3" l="1"/>
  <c r="C10" i="3"/>
  <c r="D8" i="3"/>
  <c r="C8" i="3"/>
  <c r="D18" i="3"/>
  <c r="C24" i="3"/>
  <c r="C25" i="3"/>
  <c r="C26" i="3"/>
  <c r="C16" i="3"/>
  <c r="C17" i="3"/>
  <c r="C18" i="3"/>
  <c r="C19" i="3"/>
  <c r="C20" i="3"/>
  <c r="C7" i="3"/>
  <c r="C9" i="3"/>
  <c r="C11" i="3"/>
  <c r="C12" i="3"/>
  <c r="C20" i="2"/>
  <c r="C21" i="2"/>
  <c r="C22" i="2"/>
  <c r="C23" i="2"/>
  <c r="C24" i="2"/>
  <c r="C25" i="2"/>
  <c r="C16" i="1"/>
  <c r="C17" i="1"/>
  <c r="C18" i="1"/>
  <c r="C19" i="1"/>
  <c r="C20" i="1"/>
  <c r="B10" i="1"/>
  <c r="C10" i="1" s="1"/>
  <c r="C7" i="1"/>
  <c r="C8" i="1"/>
  <c r="C9" i="1"/>
  <c r="D26" i="3"/>
  <c r="D25" i="3"/>
  <c r="D24" i="3"/>
  <c r="D20" i="3"/>
  <c r="D19" i="3"/>
  <c r="D17" i="3"/>
  <c r="D16" i="3"/>
  <c r="D12" i="3"/>
  <c r="D11" i="3"/>
  <c r="D9" i="3"/>
  <c r="D7" i="3"/>
  <c r="D25" i="2"/>
  <c r="D24" i="2"/>
  <c r="D23" i="2"/>
  <c r="D22" i="2"/>
  <c r="D21" i="2"/>
  <c r="D20" i="2"/>
  <c r="D16" i="2"/>
  <c r="C16" i="2"/>
  <c r="E12" i="2"/>
  <c r="E11" i="2"/>
  <c r="D7" i="2"/>
  <c r="C7" i="2"/>
  <c r="E7" i="2" l="1"/>
  <c r="E16" i="2"/>
</calcChain>
</file>

<file path=xl/sharedStrings.xml><?xml version="1.0" encoding="utf-8"?>
<sst xmlns="http://schemas.openxmlformats.org/spreadsheetml/2006/main" count="178" uniqueCount="160">
  <si>
    <t>Excel Datum- und Zeitsystem – Grundlagen</t>
  </si>
  <si>
    <t>A  Datum als Seriennummer</t>
  </si>
  <si>
    <t>Datum</t>
  </si>
  <si>
    <t>Seriennummer (intern)</t>
  </si>
  <si>
    <t>Formatierung</t>
  </si>
  <si>
    <t>Erklärung</t>
  </si>
  <si>
    <t>Standard → 1</t>
  </si>
  <si>
    <t>Startpunkt</t>
  </si>
  <si>
    <t>Standard → 10</t>
  </si>
  <si>
    <t>10 Tage nach Start</t>
  </si>
  <si>
    <t>Standard → 36526</t>
  </si>
  <si>
    <t>Berühmte Jahrtausendwende</t>
  </si>
  <si>
    <t>Standard → ?</t>
  </si>
  <si>
    <t>Heutiges Datum – Formel</t>
  </si>
  <si>
    <t>💡 Tipp: Strg+1 → Kategorie »Standard« → zeigt die Zahl hinter dem Datum</t>
  </si>
  <si>
    <t>B  Zeit als Dezimalbruch eines Tages</t>
  </si>
  <si>
    <t>Uhrzeit</t>
  </si>
  <si>
    <t>Interner Wert</t>
  </si>
  <si>
    <t>Berechnung</t>
  </si>
  <si>
    <t>0/24</t>
  </si>
  <si>
    <t>Mitternacht – Tagesbeginn</t>
  </si>
  <si>
    <t>6/24</t>
  </si>
  <si>
    <t>Ein Viertel des Tages</t>
  </si>
  <si>
    <t>12/24</t>
  </si>
  <si>
    <t>Mittag – halber Tag</t>
  </si>
  <si>
    <t>18/24</t>
  </si>
  <si>
    <t>Drei Viertel des Tages</t>
  </si>
  <si>
    <t>1439/1440</t>
  </si>
  <si>
    <t>Fast Mitternacht</t>
  </si>
  <si>
    <t>💡 Datum + Zeit kombiniert: 01.01.2025 12:00 = 45293,5  (Datum + 0,5)</t>
  </si>
  <si>
    <t>Datumsberechnungen – Praxisbeispiele</t>
  </si>
  <si>
    <t>1  Tage zwischen zwei Daten</t>
  </si>
  <si>
    <t>Beschreibung</t>
  </si>
  <si>
    <t>Startdatum</t>
  </si>
  <si>
    <t>Enddatum</t>
  </si>
  <si>
    <t>Ergebnis / Formel</t>
  </si>
  <si>
    <t>Tage berechnen</t>
  </si>
  <si>
    <t>2  Stunden berechnen  (Differenz × 24)</t>
  </si>
  <si>
    <t>Von</t>
  </si>
  <si>
    <t>Bis</t>
  </si>
  <si>
    <t>Stunden</t>
  </si>
  <si>
    <t>Tagesschicht</t>
  </si>
  <si>
    <t>Halbtag</t>
  </si>
  <si>
    <t>3  Alter berechnen  (DATEDIF)</t>
  </si>
  <si>
    <t>Geburtsdatum</t>
  </si>
  <si>
    <t>Heute</t>
  </si>
  <si>
    <t>Alter in Jahren</t>
  </si>
  <si>
    <t>Vollendete Lebensjahre</t>
  </si>
  <si>
    <t>4  Datum zusammensetzen &amp; zerlegen</t>
  </si>
  <si>
    <t>Funktion</t>
  </si>
  <si>
    <t>Formel</t>
  </si>
  <si>
    <t>Ergebnis</t>
  </si>
  <si>
    <t>DATUM()</t>
  </si>
  <si>
    <t>Teile → echtes Datum</t>
  </si>
  <si>
    <t>TAG()</t>
  </si>
  <si>
    <t>Extrahiert den Tag</t>
  </si>
  <si>
    <t>MONAT()</t>
  </si>
  <si>
    <t>Extrahiert den Monat</t>
  </si>
  <si>
    <t>JAHR()</t>
  </si>
  <si>
    <t>Extrahiert das Jahr</t>
  </si>
  <si>
    <t>STUNDE()</t>
  </si>
  <si>
    <t>Stunde aus Zeit (15:00)</t>
  </si>
  <si>
    <t>MINUTE()</t>
  </si>
  <si>
    <t>Minute aus Zeit</t>
  </si>
  <si>
    <t>Weitere Datum-Funktionen</t>
  </si>
  <si>
    <t>Arbeitstage &amp; Fristen</t>
  </si>
  <si>
    <t>ARBEITSTAG()</t>
  </si>
  <si>
    <t>10 Arbeitstage nach 01.01.2025</t>
  </si>
  <si>
    <t>Arbeitstage im Januar 2025</t>
  </si>
  <si>
    <t>EDATUM()</t>
  </si>
  <si>
    <t>3 Monate später</t>
  </si>
  <si>
    <t>MONATSENDE()</t>
  </si>
  <si>
    <t>Letzter Tag des Monats</t>
  </si>
  <si>
    <t>Wochentag &amp; Kalenderwoche</t>
  </si>
  <si>
    <t>WOCHENTAG()</t>
  </si>
  <si>
    <t>Modus 2: Mo=1 … So=7</t>
  </si>
  <si>
    <t>WENN(WOCHENTAG()&gt;5)</t>
  </si>
  <si>
    <t>Wochenende erkennen</t>
  </si>
  <si>
    <t>ISOKALENDERWOCHE()</t>
  </si>
  <si>
    <t>ISO-konforme KW</t>
  </si>
  <si>
    <t>TEXT() → Wochentag</t>
  </si>
  <si>
    <t>Wochentag als Text</t>
  </si>
  <si>
    <t>TEXT() → Monat+Jahr</t>
  </si>
  <si>
    <t>Monat &amp; Jahr als Text</t>
  </si>
  <si>
    <t>Datumsvergleiche</t>
  </si>
  <si>
    <t>Hinweis</t>
  </si>
  <si>
    <t>Liegt in der Zukunft?</t>
  </si>
  <si>
    <t>Datum ist eine Zahl → direkt vergleichbar</t>
  </si>
  <si>
    <t>Ist heute?</t>
  </si>
  <si>
    <t>TODAY() → aktuelles Datum</t>
  </si>
  <si>
    <t>ISTZAHL prüfen</t>
  </si>
  <si>
    <t>Echtes Datum → WAHR, Text → FALSCH</t>
  </si>
  <si>
    <t>Typische Fehler &amp; Lösungen</t>
  </si>
  <si>
    <t>#</t>
  </si>
  <si>
    <t>Fehler</t>
  </si>
  <si>
    <t>Ursache</t>
  </si>
  <si>
    <t>Lösung / Formel</t>
  </si>
  <si>
    <t>Fehler 1</t>
  </si>
  <si>
    <t>##### bei Uhrzeiten</t>
  </si>
  <si>
    <t>Negative Zeitwerte oder Spalte zu schmal</t>
  </si>
  <si>
    <t>MAX(0;B2-A2)  oder  Format [hh]:mm</t>
  </si>
  <si>
    <t>Fehler 2</t>
  </si>
  <si>
    <t>Zeitsumme &gt;24 Std. stimmt nicht</t>
  </si>
  <si>
    <t>Excel springt nach 24h auf 0 zurück</t>
  </si>
  <si>
    <t>Zahlenformat: [hh]:mm</t>
  </si>
  <si>
    <t>Fehler 3</t>
  </si>
  <si>
    <t>Datum wird nicht erkannt</t>
  </si>
  <si>
    <t>Datum als Text gespeichert (nach Import)</t>
  </si>
  <si>
    <t>DATWERT(A2)  bzw.  ZEITWERT(A2)</t>
  </si>
  <si>
    <t>Fehler 4</t>
  </si>
  <si>
    <t>Nachtschicht falsch berechnet</t>
  </si>
  <si>
    <t>Ende &lt; Start → negativer Wert</t>
  </si>
  <si>
    <t>(Ende-Start+(Ende&lt;Start))*24</t>
  </si>
  <si>
    <t>Fehler 5</t>
  </si>
  <si>
    <t>DATWERT ohne Jahr → falsches Jahr</t>
  </si>
  <si>
    <t>Excel nimmt automatisch aktuelles Jahr</t>
  </si>
  <si>
    <t>Jahreszahl immer vollständig angeben</t>
  </si>
  <si>
    <t>Fehler 6</t>
  </si>
  <si>
    <t>Datum verschiebt sich um 4 Jahre</t>
  </si>
  <si>
    <t>Verschiedene Datumssysteme (1900/1904)</t>
  </si>
  <si>
    <t>Datei &gt; Optionen &gt; Erweitert angleichen</t>
  </si>
  <si>
    <t>💡 Echtes Datum oder Text?  →  =ISTZAHL(A2) liefert WAHR bei echten Datumswerten, FALSCH bei Text</t>
  </si>
  <si>
    <t>Spickzettel – Best Practices &amp; Shortcuts</t>
  </si>
  <si>
    <t>Wichtige Shortcuts</t>
  </si>
  <si>
    <t>Shortcut</t>
  </si>
  <si>
    <t>Aktuelles Datum einfügen (statisch)</t>
  </si>
  <si>
    <t>Aktuelle Uhrzeit einfügen (statisch)</t>
  </si>
  <si>
    <t>Strg + 1</t>
  </si>
  <si>
    <t>Zellenformat-Dialog öffnen</t>
  </si>
  <si>
    <t>Strg + Umschalt + #</t>
  </si>
  <si>
    <t>Datumsformat anwenden</t>
  </si>
  <si>
    <t>Zahlenformate</t>
  </si>
  <si>
    <t>Format-Code</t>
  </si>
  <si>
    <t>Wirkung</t>
  </si>
  <si>
    <t>[hh]:mm</t>
  </si>
  <si>
    <t>Stunden &gt; 24 korrekt anzeigen</t>
  </si>
  <si>
    <t>TT.MM.JJJJ</t>
  </si>
  <si>
    <t>Deutsches Datumsformat</t>
  </si>
  <si>
    <t>TTTT TT. MMMM JJJJ</t>
  </si>
  <si>
    <t>z. B. Dienstag 22. April 2025</t>
  </si>
  <si>
    <t>MMMM JJJJ</t>
  </si>
  <si>
    <t>z. B. April 2025</t>
  </si>
  <si>
    <t>HH:MM:SS</t>
  </si>
  <si>
    <t>Zeit mit Sekunden</t>
  </si>
  <si>
    <t>Best Practices</t>
  </si>
  <si>
    <t>✔  Immer mit echten Datumswerten arbeiten – keine Texte</t>
  </si>
  <si>
    <t>✔  [hh]:mm für Arbeitszeit-Summen verwenden</t>
  </si>
  <si>
    <t>✔  Bei Importen Datumssystem prüfen (1900 vs. 1904)</t>
  </si>
  <si>
    <t>✔  Zeitdifferenzen × 24 für Dezimalstunden</t>
  </si>
  <si>
    <t>✔  =DATUM(Jahr;Monat;Tag) beim Zusammensetzen nutzen</t>
  </si>
  <si>
    <t>✔  =WOCHENTAG(A2;2) – Modus 2 → Montag = 1</t>
  </si>
  <si>
    <t>✔  =ISTZAHL(A2) zum Prüfen ob echtes Datum</t>
  </si>
  <si>
    <t>✔  =ARBEITSTAG() für Terminberechnungen nutzen</t>
  </si>
  <si>
    <t>✔  Bei Nachtschichten: +(Ende&lt;Start) nicht vergessen</t>
  </si>
  <si>
    <t>✔  =ISOKALENDERWOCHE() statt =KALENDERWOCHE()</t>
  </si>
  <si>
    <t>NETTOARBEITSTAGE()</t>
  </si>
  <si>
    <t>Strg + .</t>
  </si>
  <si>
    <t>Strg + Umschalt + .</t>
  </si>
  <si>
    <t>ARBEITSTAG.INTL()</t>
  </si>
  <si>
    <t>NETTOARBEITSTAGE.INTL()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</si>
</sst>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"/>
    <numFmt numFmtId="165" formatCode="0.0000"/>
    <numFmt numFmtId="166" formatCode="dd\.mm\.yyyy"/>
    <numFmt numFmtId="167" formatCode="0.0&quot; Std.&quot;"/>
  </numFmts>
  <fonts count="15" x14ac:knownFonts="1">
    <font>
      <sz val="11"/>
      <color theme="1"/>
      <name val="Calibri"/>
      <family val="2"/>
      <charset val="1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b/>
      <sz val="11"/>
      <color rgb="FFFFFFFF"/>
      <name val="Arial"/>
      <family val="2"/>
    </font>
    <font>
      <b/>
      <sz val="10"/>
      <color rgb="FF1F4E79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rgb="FF666666"/>
      <name val="Arial"/>
      <family val="2"/>
    </font>
    <font>
      <sz val="10"/>
      <color rgb="FF5D4037"/>
      <name val="Arial"/>
      <family val="2"/>
    </font>
    <font>
      <sz val="10"/>
      <color rgb="FF1F4E79"/>
      <name val="Arial"/>
      <family val="2"/>
    </font>
    <font>
      <b/>
      <sz val="10"/>
      <color rgb="FF2E75B6"/>
      <name val="Arial"/>
      <family val="2"/>
    </font>
    <font>
      <sz val="9"/>
      <color rgb="FF444444"/>
      <name val="Courier New"/>
      <family val="3"/>
    </font>
    <font>
      <sz val="9"/>
      <name val="Courier New"/>
      <family val="3"/>
    </font>
    <font>
      <b/>
      <sz val="10"/>
      <color rgb="FF843C0C"/>
      <name val="Arial"/>
      <family val="2"/>
    </font>
    <font>
      <sz val="10"/>
      <color rgb="FF37562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FFFF"/>
        <bgColor rgb="FFFFF8F8"/>
      </patternFill>
    </fill>
    <fill>
      <patternFill patternType="solid">
        <fgColor rgb="FF2E75B6"/>
        <bgColor rgb="FF0066CC"/>
      </patternFill>
    </fill>
    <fill>
      <patternFill patternType="solid">
        <fgColor rgb="FFD6E4F0"/>
        <bgColor rgb="FFE2EFDA"/>
      </patternFill>
    </fill>
    <fill>
      <patternFill patternType="solid">
        <fgColor rgb="FFEBF5FB"/>
        <bgColor rgb="FFF0FAF0"/>
      </patternFill>
    </fill>
    <fill>
      <patternFill patternType="solid">
        <fgColor rgb="FFFFF3E0"/>
        <bgColor rgb="FFFFF8F8"/>
      </patternFill>
    </fill>
    <fill>
      <patternFill patternType="solid">
        <fgColor rgb="FFFCE4D6"/>
        <bgColor rgb="FFFFF3E0"/>
      </patternFill>
    </fill>
    <fill>
      <patternFill patternType="solid">
        <fgColor rgb="FFFFF8F8"/>
        <bgColor rgb="FFFFFFFF"/>
      </patternFill>
    </fill>
    <fill>
      <patternFill patternType="solid">
        <fgColor rgb="FFE2EFDA"/>
        <bgColor rgb="FFEBF5FB"/>
      </patternFill>
    </fill>
    <fill>
      <patternFill patternType="solid">
        <fgColor rgb="FFF0FAF0"/>
        <bgColor rgb="FFEBF5FB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5" borderId="1" xfId="0" applyFont="1" applyFill="1" applyBorder="1" applyAlignment="1">
      <alignment horizontal="center" vertical="center"/>
    </xf>
    <xf numFmtId="0" fontId="0" fillId="0" borderId="1" xfId="0" applyBorder="1"/>
    <xf numFmtId="0" fontId="6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65" fontId="6" fillId="6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6" fontId="6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20" fontId="6" fillId="6" borderId="1" xfId="0" applyNumberFormat="1" applyFont="1" applyFill="1" applyBorder="1" applyAlignment="1">
      <alignment horizontal="center" vertical="center"/>
    </xf>
    <xf numFmtId="167" fontId="9" fillId="6" borderId="1" xfId="0" applyNumberFormat="1" applyFont="1" applyFill="1" applyBorder="1" applyAlignment="1">
      <alignment horizontal="center" vertical="center"/>
    </xf>
    <xf numFmtId="20" fontId="6" fillId="3" borderId="1" xfId="0" applyNumberFormat="1" applyFont="1" applyFill="1" applyBorder="1" applyAlignment="1">
      <alignment horizontal="center" vertical="center"/>
    </xf>
    <xf numFmtId="167" fontId="9" fillId="3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166" fontId="9" fillId="6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66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20" fontId="5" fillId="6" borderId="1" xfId="0" applyNumberFormat="1" applyFont="1" applyFill="1" applyBorder="1" applyAlignment="1">
      <alignment horizontal="center" vertical="center"/>
    </xf>
    <xf numFmtId="20" fontId="5" fillId="3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164" fontId="11" fillId="6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left" vertical="center" wrapText="1"/>
    </xf>
    <xf numFmtId="0" fontId="14" fillId="10" borderId="1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A5A68-426C-4AB7-97FA-D06D6D37C0B8}">
  <dimension ref="A1:G22"/>
  <sheetViews>
    <sheetView showGridLines="0" tabSelected="1" zoomScale="80" zoomScaleNormal="80" workbookViewId="0">
      <selection activeCell="D20" sqref="D20"/>
    </sheetView>
  </sheetViews>
  <sheetFormatPr baseColWidth="10" defaultColWidth="8.6328125" defaultRowHeight="14.5" x14ac:dyDescent="0.35"/>
  <cols>
    <col min="1" max="1" width="3" customWidth="1"/>
    <col min="2" max="2" width="22" customWidth="1"/>
    <col min="3" max="4" width="20" customWidth="1"/>
    <col min="5" max="5" width="24.26953125" bestFit="1" customWidth="1"/>
    <col min="6" max="6" width="20" customWidth="1"/>
    <col min="7" max="7" width="3" customWidth="1"/>
  </cols>
  <sheetData>
    <row r="1" spans="1:7" ht="7.5" customHeight="1" x14ac:dyDescent="0.35">
      <c r="A1" s="49"/>
      <c r="B1" s="49"/>
      <c r="C1" s="49"/>
      <c r="D1" s="49"/>
      <c r="E1" s="49"/>
      <c r="F1" s="49"/>
      <c r="G1" s="49"/>
    </row>
    <row r="2" spans="1:7" ht="15" customHeight="1" x14ac:dyDescent="0.35">
      <c r="A2" s="50"/>
      <c r="B2" s="50"/>
      <c r="C2" s="50"/>
      <c r="D2" s="50"/>
      <c r="E2" s="50"/>
      <c r="F2" s="50"/>
      <c r="G2" s="50"/>
    </row>
    <row r="3" spans="1:7" ht="30" customHeight="1" x14ac:dyDescent="0.35">
      <c r="B3" s="51" t="s">
        <v>0</v>
      </c>
      <c r="C3" s="51"/>
      <c r="D3" s="51"/>
      <c r="E3" s="51"/>
      <c r="F3" s="51"/>
    </row>
    <row r="4" spans="1:7" ht="6" customHeight="1" x14ac:dyDescent="0.35">
      <c r="A4" s="50"/>
      <c r="B4" s="50"/>
      <c r="C4" s="50"/>
      <c r="D4" s="50"/>
      <c r="E4" s="50"/>
      <c r="F4" s="50"/>
      <c r="G4" s="50"/>
    </row>
    <row r="5" spans="1:7" ht="21.75" customHeight="1" x14ac:dyDescent="0.35">
      <c r="B5" s="48" t="s">
        <v>1</v>
      </c>
      <c r="C5" s="48"/>
      <c r="D5" s="48"/>
      <c r="E5" s="48"/>
      <c r="F5" s="48"/>
    </row>
    <row r="6" spans="1:7" ht="18" customHeight="1" x14ac:dyDescent="0.35">
      <c r="B6" s="1" t="s">
        <v>2</v>
      </c>
      <c r="C6" s="1" t="s">
        <v>3</v>
      </c>
      <c r="D6" s="1" t="s">
        <v>4</v>
      </c>
      <c r="E6" s="1" t="s">
        <v>5</v>
      </c>
      <c r="F6" s="2"/>
    </row>
    <row r="7" spans="1:7" ht="18" customHeight="1" x14ac:dyDescent="0.35">
      <c r="B7" s="39">
        <v>1</v>
      </c>
      <c r="C7" s="3">
        <f t="shared" ref="C7:C10" si="0">B7</f>
        <v>1</v>
      </c>
      <c r="D7" s="4" t="s">
        <v>6</v>
      </c>
      <c r="E7" s="5" t="s">
        <v>7</v>
      </c>
      <c r="F7" s="2"/>
    </row>
    <row r="8" spans="1:7" ht="18" customHeight="1" x14ac:dyDescent="0.35">
      <c r="B8" s="40">
        <v>10</v>
      </c>
      <c r="C8" s="6">
        <f t="shared" si="0"/>
        <v>10</v>
      </c>
      <c r="D8" s="7" t="s">
        <v>8</v>
      </c>
      <c r="E8" s="8" t="s">
        <v>9</v>
      </c>
      <c r="F8" s="2"/>
    </row>
    <row r="9" spans="1:7" ht="18" customHeight="1" x14ac:dyDescent="0.35">
      <c r="B9" s="39">
        <v>36526</v>
      </c>
      <c r="C9" s="3">
        <f t="shared" si="0"/>
        <v>36526</v>
      </c>
      <c r="D9" s="4" t="s">
        <v>10</v>
      </c>
      <c r="E9" s="5" t="s">
        <v>11</v>
      </c>
      <c r="F9" s="2"/>
    </row>
    <row r="10" spans="1:7" ht="18" customHeight="1" x14ac:dyDescent="0.35">
      <c r="B10" s="40">
        <f ca="1">TODAY()</f>
        <v>46143</v>
      </c>
      <c r="C10" s="3">
        <f t="shared" ca="1" si="0"/>
        <v>46143</v>
      </c>
      <c r="D10" s="7" t="s">
        <v>12</v>
      </c>
      <c r="E10" s="8" t="s">
        <v>13</v>
      </c>
      <c r="F10" s="2"/>
    </row>
    <row r="11" spans="1:7" ht="7.5" customHeight="1" x14ac:dyDescent="0.35">
      <c r="B11" s="2"/>
      <c r="C11" s="2"/>
      <c r="D11" s="2"/>
      <c r="E11" s="2"/>
      <c r="F11" s="2"/>
    </row>
    <row r="12" spans="1:7" ht="19.5" customHeight="1" x14ac:dyDescent="0.35">
      <c r="B12" s="52" t="s">
        <v>14</v>
      </c>
      <c r="C12" s="52"/>
      <c r="D12" s="52"/>
      <c r="E12" s="52"/>
      <c r="F12" s="52"/>
    </row>
    <row r="13" spans="1:7" ht="9.75" customHeight="1" x14ac:dyDescent="0.35">
      <c r="B13" s="2"/>
      <c r="C13" s="2"/>
      <c r="D13" s="2"/>
      <c r="E13" s="2"/>
      <c r="F13" s="2"/>
    </row>
    <row r="14" spans="1:7" ht="21.75" customHeight="1" x14ac:dyDescent="0.35">
      <c r="B14" s="48" t="s">
        <v>15</v>
      </c>
      <c r="C14" s="48"/>
      <c r="D14" s="48"/>
      <c r="E14" s="48"/>
      <c r="F14" s="48"/>
    </row>
    <row r="15" spans="1:7" ht="18" customHeight="1" x14ac:dyDescent="0.35">
      <c r="B15" s="1" t="s">
        <v>16</v>
      </c>
      <c r="C15" s="1" t="s">
        <v>17</v>
      </c>
      <c r="D15" s="1" t="s">
        <v>18</v>
      </c>
      <c r="E15" s="1" t="s">
        <v>5</v>
      </c>
      <c r="F15" s="2"/>
    </row>
    <row r="16" spans="1:7" ht="18" customHeight="1" x14ac:dyDescent="0.35">
      <c r="B16" s="41">
        <v>0</v>
      </c>
      <c r="C16" s="9">
        <f t="shared" ref="C16:C20" si="1">B16</f>
        <v>0</v>
      </c>
      <c r="D16" s="4" t="s">
        <v>19</v>
      </c>
      <c r="E16" s="5" t="s">
        <v>20</v>
      </c>
      <c r="F16" s="2"/>
    </row>
    <row r="17" spans="2:6" ht="18" customHeight="1" x14ac:dyDescent="0.35">
      <c r="B17" s="42">
        <v>0.25</v>
      </c>
      <c r="C17" s="10">
        <f t="shared" si="1"/>
        <v>0.25</v>
      </c>
      <c r="D17" s="7" t="s">
        <v>21</v>
      </c>
      <c r="E17" s="8" t="s">
        <v>22</v>
      </c>
      <c r="F17" s="2"/>
    </row>
    <row r="18" spans="2:6" ht="18" customHeight="1" x14ac:dyDescent="0.35">
      <c r="B18" s="41">
        <v>0.5</v>
      </c>
      <c r="C18" s="9">
        <f t="shared" si="1"/>
        <v>0.5</v>
      </c>
      <c r="D18" s="4" t="s">
        <v>23</v>
      </c>
      <c r="E18" s="5" t="s">
        <v>24</v>
      </c>
      <c r="F18" s="2"/>
    </row>
    <row r="19" spans="2:6" ht="18" customHeight="1" x14ac:dyDescent="0.35">
      <c r="B19" s="42">
        <v>0.75</v>
      </c>
      <c r="C19" s="10">
        <f t="shared" si="1"/>
        <v>0.75</v>
      </c>
      <c r="D19" s="7" t="s">
        <v>25</v>
      </c>
      <c r="E19" s="8" t="s">
        <v>26</v>
      </c>
      <c r="F19" s="2"/>
    </row>
    <row r="20" spans="2:6" ht="18" customHeight="1" x14ac:dyDescent="0.35">
      <c r="B20" s="41">
        <v>0.99930555555555556</v>
      </c>
      <c r="C20" s="9">
        <f t="shared" si="1"/>
        <v>0.99930555555555556</v>
      </c>
      <c r="D20" s="4" t="s">
        <v>27</v>
      </c>
      <c r="E20" s="5" t="s">
        <v>28</v>
      </c>
      <c r="F20" s="2"/>
    </row>
    <row r="21" spans="2:6" ht="7.5" customHeight="1" x14ac:dyDescent="0.35">
      <c r="B21" s="2"/>
      <c r="C21" s="2"/>
      <c r="D21" s="2"/>
      <c r="E21" s="2"/>
      <c r="F21" s="2"/>
    </row>
    <row r="22" spans="2:6" ht="19.5" customHeight="1" x14ac:dyDescent="0.35">
      <c r="B22" s="52" t="s">
        <v>29</v>
      </c>
      <c r="C22" s="52"/>
      <c r="D22" s="52"/>
      <c r="E22" s="52"/>
      <c r="F22" s="52"/>
    </row>
  </sheetData>
  <mergeCells count="8">
    <mergeCell ref="B14:F14"/>
    <mergeCell ref="B22:F22"/>
    <mergeCell ref="A1:G1"/>
    <mergeCell ref="A2:G2"/>
    <mergeCell ref="B3:F3"/>
    <mergeCell ref="A4:G4"/>
    <mergeCell ref="B5:F5"/>
    <mergeCell ref="B12:F1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1FFBA-DC18-4EC7-97F8-DC9B13C91EFA}">
  <dimension ref="A1:F25"/>
  <sheetViews>
    <sheetView showGridLines="0" zoomScaleNormal="100" workbookViewId="0">
      <selection activeCell="I27" sqref="I27"/>
    </sheetView>
  </sheetViews>
  <sheetFormatPr baseColWidth="10" defaultColWidth="8.6328125" defaultRowHeight="14.5" x14ac:dyDescent="0.35"/>
  <cols>
    <col min="1" max="1" width="3" customWidth="1"/>
    <col min="2" max="2" width="22" customWidth="1"/>
    <col min="3" max="3" width="28.26953125" customWidth="1"/>
    <col min="4" max="4" width="20" customWidth="1"/>
    <col min="5" max="5" width="28" customWidth="1"/>
    <col min="6" max="6" width="3" customWidth="1"/>
  </cols>
  <sheetData>
    <row r="1" spans="1:6" ht="7.5" customHeight="1" x14ac:dyDescent="0.35">
      <c r="A1" s="49"/>
      <c r="B1" s="49"/>
      <c r="C1" s="49"/>
      <c r="D1" s="49"/>
      <c r="E1" s="49"/>
      <c r="F1" s="49"/>
    </row>
    <row r="2" spans="1:6" ht="15" customHeight="1" x14ac:dyDescent="0.35">
      <c r="A2" s="50"/>
      <c r="B2" s="50"/>
      <c r="C2" s="50"/>
      <c r="D2" s="50"/>
      <c r="E2" s="50"/>
      <c r="F2" s="50"/>
    </row>
    <row r="3" spans="1:6" ht="30" customHeight="1" x14ac:dyDescent="0.35">
      <c r="B3" s="51" t="s">
        <v>30</v>
      </c>
      <c r="C3" s="51"/>
      <c r="D3" s="51"/>
      <c r="E3" s="51"/>
    </row>
    <row r="4" spans="1:6" ht="6" customHeight="1" x14ac:dyDescent="0.35">
      <c r="A4" s="50"/>
      <c r="B4" s="50"/>
      <c r="C4" s="50"/>
      <c r="D4" s="50"/>
      <c r="E4" s="50"/>
      <c r="F4" s="50"/>
    </row>
    <row r="5" spans="1:6" ht="21.75" customHeight="1" x14ac:dyDescent="0.35">
      <c r="B5" s="48" t="s">
        <v>31</v>
      </c>
      <c r="C5" s="48"/>
      <c r="D5" s="48"/>
      <c r="E5" s="48"/>
    </row>
    <row r="6" spans="1:6" ht="18" customHeight="1" x14ac:dyDescent="0.35">
      <c r="B6" s="1" t="s">
        <v>32</v>
      </c>
      <c r="C6" s="1" t="s">
        <v>33</v>
      </c>
      <c r="D6" s="1" t="s">
        <v>34</v>
      </c>
      <c r="E6" s="1" t="s">
        <v>35</v>
      </c>
    </row>
    <row r="7" spans="1:6" ht="18" customHeight="1" x14ac:dyDescent="0.35">
      <c r="B7" s="5" t="s">
        <v>36</v>
      </c>
      <c r="C7" s="11">
        <f>DATE(2025,1,1)</f>
        <v>45658</v>
      </c>
      <c r="D7" s="11">
        <f>DATE(2025,6,30)</f>
        <v>45838</v>
      </c>
      <c r="E7" s="12">
        <f>D7-C7</f>
        <v>180</v>
      </c>
    </row>
    <row r="8" spans="1:6" ht="9.75" customHeight="1" x14ac:dyDescent="0.35">
      <c r="B8" s="2"/>
      <c r="C8" s="2"/>
      <c r="D8" s="2"/>
      <c r="E8" s="2"/>
    </row>
    <row r="9" spans="1:6" ht="21.75" customHeight="1" x14ac:dyDescent="0.35">
      <c r="B9" s="48" t="s">
        <v>37</v>
      </c>
      <c r="C9" s="48"/>
      <c r="D9" s="48"/>
      <c r="E9" s="48"/>
    </row>
    <row r="10" spans="1:6" ht="18" customHeight="1" x14ac:dyDescent="0.35">
      <c r="B10" s="1" t="s">
        <v>32</v>
      </c>
      <c r="C10" s="1" t="s">
        <v>38</v>
      </c>
      <c r="D10" s="1" t="s">
        <v>39</v>
      </c>
      <c r="E10" s="1" t="s">
        <v>40</v>
      </c>
    </row>
    <row r="11" spans="1:6" ht="18" customHeight="1" x14ac:dyDescent="0.35">
      <c r="B11" s="5" t="s">
        <v>41</v>
      </c>
      <c r="C11" s="13">
        <v>0.375</v>
      </c>
      <c r="D11" s="13">
        <v>0.6875</v>
      </c>
      <c r="E11" s="14">
        <f>(D11-C11)*24</f>
        <v>7.5</v>
      </c>
    </row>
    <row r="12" spans="1:6" ht="18" customHeight="1" x14ac:dyDescent="0.35">
      <c r="B12" s="8" t="s">
        <v>42</v>
      </c>
      <c r="C12" s="15">
        <v>0.25</v>
      </c>
      <c r="D12" s="15">
        <v>0.5</v>
      </c>
      <c r="E12" s="16">
        <f>(D12-C12)*24</f>
        <v>6</v>
      </c>
    </row>
    <row r="13" spans="1:6" ht="9.75" customHeight="1" x14ac:dyDescent="0.35">
      <c r="B13" s="2"/>
      <c r="C13" s="2"/>
      <c r="D13" s="2"/>
      <c r="E13" s="2"/>
    </row>
    <row r="14" spans="1:6" ht="21.75" customHeight="1" x14ac:dyDescent="0.35">
      <c r="B14" s="48" t="s">
        <v>43</v>
      </c>
      <c r="C14" s="48"/>
      <c r="D14" s="48"/>
      <c r="E14" s="48"/>
    </row>
    <row r="15" spans="1:6" ht="18" customHeight="1" x14ac:dyDescent="0.35">
      <c r="B15" s="1" t="s">
        <v>32</v>
      </c>
      <c r="C15" s="1" t="s">
        <v>44</v>
      </c>
      <c r="D15" s="1" t="s">
        <v>45</v>
      </c>
      <c r="E15" s="1" t="s">
        <v>46</v>
      </c>
    </row>
    <row r="16" spans="1:6" ht="18" customHeight="1" x14ac:dyDescent="0.35">
      <c r="B16" s="5" t="s">
        <v>47</v>
      </c>
      <c r="C16" s="11">
        <f>DATE(1990,5,15)</f>
        <v>33008</v>
      </c>
      <c r="D16" s="11">
        <f ca="1">TODAY()</f>
        <v>46143</v>
      </c>
      <c r="E16" s="12">
        <f ca="1">DATEDIF(C16,D16,"Y")</f>
        <v>35</v>
      </c>
    </row>
    <row r="17" spans="2:5" ht="9.75" customHeight="1" x14ac:dyDescent="0.35">
      <c r="B17" s="2"/>
      <c r="C17" s="2"/>
      <c r="D17" s="2"/>
      <c r="E17" s="2"/>
    </row>
    <row r="18" spans="2:5" ht="21.75" customHeight="1" x14ac:dyDescent="0.35">
      <c r="B18" s="48" t="s">
        <v>48</v>
      </c>
      <c r="C18" s="48"/>
      <c r="D18" s="48"/>
      <c r="E18" s="48"/>
    </row>
    <row r="19" spans="2:5" ht="18" customHeight="1" x14ac:dyDescent="0.35">
      <c r="B19" s="1" t="s">
        <v>49</v>
      </c>
      <c r="C19" s="1" t="s">
        <v>50</v>
      </c>
      <c r="D19" s="1" t="s">
        <v>51</v>
      </c>
      <c r="E19" s="1" t="s">
        <v>5</v>
      </c>
    </row>
    <row r="20" spans="2:5" ht="18" customHeight="1" x14ac:dyDescent="0.35">
      <c r="B20" s="17" t="s">
        <v>52</v>
      </c>
      <c r="C20" s="45" t="str">
        <f t="shared" ref="C20:C25" ca="1" si="0">_xlfn.FORMULATEXT(D20)</f>
        <v>=DATUM(2025;12;1)</v>
      </c>
      <c r="D20" s="18">
        <f>DATE(2025,12,1)</f>
        <v>45992</v>
      </c>
      <c r="E20" s="5" t="s">
        <v>53</v>
      </c>
    </row>
    <row r="21" spans="2:5" ht="18" customHeight="1" x14ac:dyDescent="0.35">
      <c r="B21" s="19" t="s">
        <v>54</v>
      </c>
      <c r="C21" s="46" t="str">
        <f t="shared" ca="1" si="0"/>
        <v>=TAG(DATUM(2025;12;1))</v>
      </c>
      <c r="D21" s="20">
        <f>DAY(DATE(2025,12,1))</f>
        <v>1</v>
      </c>
      <c r="E21" s="8" t="s">
        <v>55</v>
      </c>
    </row>
    <row r="22" spans="2:5" ht="18" customHeight="1" x14ac:dyDescent="0.35">
      <c r="B22" s="17" t="s">
        <v>56</v>
      </c>
      <c r="C22" s="47" t="str">
        <f t="shared" ca="1" si="0"/>
        <v>=MONAT(DATUM(2025;12;1))</v>
      </c>
      <c r="D22" s="21">
        <f>MONTH(DATE(2025,12,1))</f>
        <v>12</v>
      </c>
      <c r="E22" s="5" t="s">
        <v>57</v>
      </c>
    </row>
    <row r="23" spans="2:5" ht="18" customHeight="1" x14ac:dyDescent="0.35">
      <c r="B23" s="19" t="s">
        <v>58</v>
      </c>
      <c r="C23" s="46" t="str">
        <f t="shared" ca="1" si="0"/>
        <v>=JAHR(DATUM(2025;12;1))</v>
      </c>
      <c r="D23" s="20">
        <f>YEAR(DATE(2025,12,1))</f>
        <v>2025</v>
      </c>
      <c r="E23" s="8" t="s">
        <v>59</v>
      </c>
    </row>
    <row r="24" spans="2:5" ht="18" customHeight="1" x14ac:dyDescent="0.35">
      <c r="B24" s="17" t="s">
        <v>60</v>
      </c>
      <c r="C24" s="47" t="str">
        <f t="shared" ca="1" si="0"/>
        <v>=STUNDE(0,625)</v>
      </c>
      <c r="D24" s="21">
        <f>HOUR(0.625)</f>
        <v>15</v>
      </c>
      <c r="E24" s="5" t="s">
        <v>61</v>
      </c>
    </row>
    <row r="25" spans="2:5" ht="18" customHeight="1" x14ac:dyDescent="0.35">
      <c r="B25" s="19" t="s">
        <v>62</v>
      </c>
      <c r="C25" s="46" t="str">
        <f t="shared" ca="1" si="0"/>
        <v>=MINUTE(0,625)</v>
      </c>
      <c r="D25" s="20">
        <f>MINUTE(0.625)</f>
        <v>0</v>
      </c>
      <c r="E25" s="8" t="s">
        <v>63</v>
      </c>
    </row>
  </sheetData>
  <mergeCells count="8">
    <mergeCell ref="B14:E14"/>
    <mergeCell ref="B18:E18"/>
    <mergeCell ref="A1:F1"/>
    <mergeCell ref="A2:F2"/>
    <mergeCell ref="B3:E3"/>
    <mergeCell ref="A4:F4"/>
    <mergeCell ref="B5:E5"/>
    <mergeCell ref="B9:E9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8FFA8-5E56-42A5-9286-C0AB4FB98FB4}">
  <dimension ref="A1:F26"/>
  <sheetViews>
    <sheetView showGridLines="0" zoomScaleNormal="100" workbookViewId="0">
      <selection activeCell="H7" sqref="H7"/>
    </sheetView>
  </sheetViews>
  <sheetFormatPr baseColWidth="10" defaultColWidth="8.6328125" defaultRowHeight="14.5" x14ac:dyDescent="0.35"/>
  <cols>
    <col min="1" max="1" width="3" customWidth="1"/>
    <col min="2" max="2" width="24" customWidth="1"/>
    <col min="3" max="3" width="67.54296875" customWidth="1"/>
    <col min="4" max="4" width="20" customWidth="1"/>
    <col min="5" max="5" width="26" customWidth="1"/>
    <col min="6" max="6" width="3" customWidth="1"/>
  </cols>
  <sheetData>
    <row r="1" spans="1:6" ht="7.5" customHeight="1" x14ac:dyDescent="0.35">
      <c r="A1" s="49"/>
      <c r="B1" s="49"/>
      <c r="C1" s="49"/>
      <c r="D1" s="49"/>
      <c r="E1" s="49"/>
      <c r="F1" s="49"/>
    </row>
    <row r="2" spans="1:6" ht="15" customHeight="1" x14ac:dyDescent="0.35">
      <c r="A2" s="50"/>
      <c r="B2" s="50"/>
      <c r="C2" s="50"/>
      <c r="D2" s="50"/>
      <c r="E2" s="50"/>
      <c r="F2" s="50"/>
    </row>
    <row r="3" spans="1:6" ht="30" customHeight="1" x14ac:dyDescent="0.35">
      <c r="B3" s="51" t="s">
        <v>64</v>
      </c>
      <c r="C3" s="51"/>
      <c r="D3" s="51"/>
      <c r="E3" s="51"/>
    </row>
    <row r="4" spans="1:6" ht="6" customHeight="1" x14ac:dyDescent="0.35">
      <c r="A4" s="50"/>
      <c r="B4" s="50"/>
      <c r="C4" s="50"/>
      <c r="D4" s="50"/>
      <c r="E4" s="50"/>
      <c r="F4" s="50"/>
    </row>
    <row r="5" spans="1:6" ht="21.75" customHeight="1" x14ac:dyDescent="0.35">
      <c r="B5" s="48" t="s">
        <v>65</v>
      </c>
      <c r="C5" s="48"/>
      <c r="D5" s="48"/>
      <c r="E5" s="48"/>
    </row>
    <row r="6" spans="1:6" ht="18" customHeight="1" x14ac:dyDescent="0.35">
      <c r="B6" s="1" t="s">
        <v>49</v>
      </c>
      <c r="C6" s="1" t="s">
        <v>50</v>
      </c>
      <c r="D6" s="1" t="s">
        <v>51</v>
      </c>
      <c r="E6" s="1" t="s">
        <v>32</v>
      </c>
    </row>
    <row r="7" spans="1:6" ht="25" x14ac:dyDescent="0.35">
      <c r="B7" s="17" t="s">
        <v>66</v>
      </c>
      <c r="C7" s="43" t="str">
        <f t="shared" ref="C7:C12" ca="1" si="0">_xlfn.FORMULATEXT(D7)</f>
        <v>=ARBEITSTAG(DATUM(2025;1;1);10)</v>
      </c>
      <c r="D7" s="18">
        <f>WORKDAY(DATE(2025,1,1),10)</f>
        <v>45672</v>
      </c>
      <c r="E7" s="22" t="s">
        <v>67</v>
      </c>
    </row>
    <row r="8" spans="1:6" ht="25" x14ac:dyDescent="0.35">
      <c r="B8" s="17" t="s">
        <v>158</v>
      </c>
      <c r="C8" s="43" t="str">
        <f t="shared" ref="C8" ca="1" si="1">_xlfn.FORMULATEXT(D8)</f>
        <v>=ARBEITSTAG.INTL(DATUM(2025;1;1);10)</v>
      </c>
      <c r="D8" s="18">
        <f>WORKDAY.INTL(DATE(2025,1,1),10)</f>
        <v>45672</v>
      </c>
      <c r="E8" s="22" t="s">
        <v>67</v>
      </c>
    </row>
    <row r="9" spans="1:6" ht="22.5" customHeight="1" x14ac:dyDescent="0.35">
      <c r="B9" s="19" t="s">
        <v>155</v>
      </c>
      <c r="C9" s="44" t="str">
        <f t="shared" ca="1" si="0"/>
        <v>=NETTOARBEITSTAGE(DATUM(2025;1;1);DATUM(2025;1;31))</v>
      </c>
      <c r="D9" s="20">
        <f>NETWORKDAYS(DATE(2025,1,1),DATE(2025,1,31))</f>
        <v>23</v>
      </c>
      <c r="E9" s="23" t="s">
        <v>68</v>
      </c>
    </row>
    <row r="10" spans="1:6" ht="22.5" customHeight="1" x14ac:dyDescent="0.35">
      <c r="B10" s="19" t="s">
        <v>159</v>
      </c>
      <c r="C10" s="44" t="str">
        <f t="shared" ref="C10" ca="1" si="2">_xlfn.FORMULATEXT(D10)</f>
        <v>=NETTOARBEITSTAGE.INTL(DATUM(2025;1;1);DATUM(2025;1;31))</v>
      </c>
      <c r="D10" s="20">
        <f>NETWORKDAYS.INTL(DATE(2025,1,1),DATE(2025,1,31))</f>
        <v>23</v>
      </c>
      <c r="E10" s="23" t="s">
        <v>68</v>
      </c>
    </row>
    <row r="11" spans="1:6" ht="22.5" customHeight="1" x14ac:dyDescent="0.35">
      <c r="B11" s="17" t="s">
        <v>69</v>
      </c>
      <c r="C11" s="43" t="str">
        <f t="shared" ca="1" si="0"/>
        <v>=EDATUM(DATUM(2025;1;1);3)</v>
      </c>
      <c r="D11" s="18">
        <f>EDATE(DATE(2025,1,1),3)</f>
        <v>45748</v>
      </c>
      <c r="E11" s="22" t="s">
        <v>70</v>
      </c>
    </row>
    <row r="12" spans="1:6" ht="22.5" customHeight="1" x14ac:dyDescent="0.35">
      <c r="B12" s="19" t="s">
        <v>71</v>
      </c>
      <c r="C12" s="44" t="str">
        <f t="shared" ca="1" si="0"/>
        <v>=MONATSENDE(DATUM(2025;1;1);0)</v>
      </c>
      <c r="D12" s="24">
        <f>EOMONTH(DATE(2025,1,1),0)</f>
        <v>45688</v>
      </c>
      <c r="E12" s="23" t="s">
        <v>72</v>
      </c>
    </row>
    <row r="13" spans="1:6" ht="9.75" customHeight="1" x14ac:dyDescent="0.35">
      <c r="B13" s="2"/>
      <c r="C13" s="2"/>
      <c r="D13" s="2"/>
      <c r="E13" s="2"/>
    </row>
    <row r="14" spans="1:6" ht="21.75" customHeight="1" x14ac:dyDescent="0.35">
      <c r="B14" s="48" t="s">
        <v>73</v>
      </c>
      <c r="C14" s="48"/>
      <c r="D14" s="48"/>
      <c r="E14" s="48"/>
    </row>
    <row r="15" spans="1:6" ht="18" customHeight="1" x14ac:dyDescent="0.35">
      <c r="B15" s="1" t="s">
        <v>49</v>
      </c>
      <c r="C15" s="1" t="s">
        <v>50</v>
      </c>
      <c r="D15" s="1" t="s">
        <v>51</v>
      </c>
      <c r="E15" s="1" t="s">
        <v>32</v>
      </c>
    </row>
    <row r="16" spans="1:6" ht="22" customHeight="1" x14ac:dyDescent="0.35">
      <c r="B16" s="17" t="s">
        <v>74</v>
      </c>
      <c r="C16" s="43" t="str">
        <f t="shared" ref="C16:C20" ca="1" si="3">_xlfn.FORMULATEXT(D16)</f>
        <v>=WOCHENTAG(DATUM(2025;4;22);2)</v>
      </c>
      <c r="D16" s="21">
        <f>WEEKDAY(DATE(2025,4,22),2)</f>
        <v>2</v>
      </c>
      <c r="E16" s="22" t="s">
        <v>75</v>
      </c>
    </row>
    <row r="17" spans="2:5" ht="22" customHeight="1" x14ac:dyDescent="0.35">
      <c r="B17" s="19" t="s">
        <v>76</v>
      </c>
      <c r="C17" s="44" t="str">
        <f t="shared" ca="1" si="3"/>
        <v>=WENN(WOCHENTAG(DATUM(2025;4;22);2)&gt;5;"Wochenende";"Arbeitstag")</v>
      </c>
      <c r="D17" s="25" t="str">
        <f>IF(WEEKDAY(DATE(2025,4,22),2)&gt;5,"Wochenende","Arbeitstag")</f>
        <v>Arbeitstag</v>
      </c>
      <c r="E17" s="23" t="s">
        <v>77</v>
      </c>
    </row>
    <row r="18" spans="2:5" ht="22" customHeight="1" x14ac:dyDescent="0.35">
      <c r="B18" s="17" t="s">
        <v>78</v>
      </c>
      <c r="C18" s="43" t="str">
        <f t="shared" ca="1" si="3"/>
        <v>=ISOKALENDERWOCHE(DATUM(2025;4;22))</v>
      </c>
      <c r="D18" s="21">
        <f>_xlfn.ISOWEEKNUM(DATE(2025,4,22))</f>
        <v>17</v>
      </c>
      <c r="E18" s="22" t="s">
        <v>79</v>
      </c>
    </row>
    <row r="19" spans="2:5" ht="22" customHeight="1" x14ac:dyDescent="0.35">
      <c r="B19" s="19" t="s">
        <v>80</v>
      </c>
      <c r="C19" s="44" t="str">
        <f t="shared" ca="1" si="3"/>
        <v>=TEXT(DATUM(2025;4;22);"TTTT")</v>
      </c>
      <c r="D19" s="25" t="str">
        <f>TEXT(DATE(2025,4,22),"TTTT")</f>
        <v>Dienstag</v>
      </c>
      <c r="E19" s="23" t="s">
        <v>81</v>
      </c>
    </row>
    <row r="20" spans="2:5" ht="22" customHeight="1" x14ac:dyDescent="0.35">
      <c r="B20" s="17" t="s">
        <v>82</v>
      </c>
      <c r="C20" s="43" t="str">
        <f t="shared" ca="1" si="3"/>
        <v>=TEXT(DATUM(2025;4;22);"MMMM JJJJ")</v>
      </c>
      <c r="D20" s="26" t="str">
        <f>TEXT(DATE(2025,4,22),"MMMM JJJJ")</f>
        <v>April 2025</v>
      </c>
      <c r="E20" s="22" t="s">
        <v>83</v>
      </c>
    </row>
    <row r="21" spans="2:5" ht="9.75" customHeight="1" x14ac:dyDescent="0.35">
      <c r="B21" s="2"/>
      <c r="C21" s="2"/>
      <c r="D21" s="2"/>
      <c r="E21" s="2"/>
    </row>
    <row r="22" spans="2:5" ht="21.75" customHeight="1" x14ac:dyDescent="0.35">
      <c r="B22" s="48" t="s">
        <v>84</v>
      </c>
      <c r="C22" s="48"/>
      <c r="D22" s="48"/>
      <c r="E22" s="48"/>
    </row>
    <row r="23" spans="2:5" ht="18" customHeight="1" x14ac:dyDescent="0.35">
      <c r="B23" s="1" t="s">
        <v>32</v>
      </c>
      <c r="C23" s="1" t="s">
        <v>50</v>
      </c>
      <c r="D23" s="1" t="s">
        <v>51</v>
      </c>
      <c r="E23" s="1" t="s">
        <v>85</v>
      </c>
    </row>
    <row r="24" spans="2:5" ht="22" customHeight="1" x14ac:dyDescent="0.35">
      <c r="B24" s="5" t="s">
        <v>86</v>
      </c>
      <c r="C24" s="43" t="str">
        <f t="shared" ref="C24:C26" ca="1" si="4">_xlfn.FORMULATEXT(D24)</f>
        <v>=WENN(DATUM(2026;1;1)&gt;HEUTE();"Zukunft";"Vergangenheit")</v>
      </c>
      <c r="D24" s="26" t="str">
        <f ca="1">IF(DATE(2026,1,1)&gt;TODAY(),"Zukunft","Vergangenheit")</f>
        <v>Vergangenheit</v>
      </c>
      <c r="E24" s="22" t="s">
        <v>87</v>
      </c>
    </row>
    <row r="25" spans="2:5" ht="22" customHeight="1" x14ac:dyDescent="0.35">
      <c r="B25" s="8" t="s">
        <v>88</v>
      </c>
      <c r="C25" s="44" t="str">
        <f t="shared" ca="1" si="4"/>
        <v>=WENN(DATUM(2025;4;22)=HEUTE();"Heute";"Nicht heute")</v>
      </c>
      <c r="D25" s="25" t="str">
        <f ca="1">IF(DATE(2025,4,22)=TODAY(),"Heute","Nicht heute")</f>
        <v>Nicht heute</v>
      </c>
      <c r="E25" s="23" t="s">
        <v>89</v>
      </c>
    </row>
    <row r="26" spans="2:5" ht="22" customHeight="1" x14ac:dyDescent="0.35">
      <c r="B26" s="5" t="s">
        <v>90</v>
      </c>
      <c r="C26" s="43" t="str">
        <f t="shared" ca="1" si="4"/>
        <v>=ISTZAHL(DATUM(2025;4;22))</v>
      </c>
      <c r="D26" s="26" t="b">
        <f>ISNUMBER(DATE(2025,4,22))</f>
        <v>1</v>
      </c>
      <c r="E26" s="22" t="s">
        <v>91</v>
      </c>
    </row>
  </sheetData>
  <mergeCells count="7">
    <mergeCell ref="B22:E22"/>
    <mergeCell ref="A1:F1"/>
    <mergeCell ref="A2:F2"/>
    <mergeCell ref="B3:E3"/>
    <mergeCell ref="A4:F4"/>
    <mergeCell ref="B5:E5"/>
    <mergeCell ref="B14:E14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340A5-401B-4E61-A4B1-15E5C77A4E0F}">
  <dimension ref="A1:F13"/>
  <sheetViews>
    <sheetView showGridLines="0" zoomScaleNormal="100" workbookViewId="0">
      <selection activeCell="E9" sqref="E9"/>
    </sheetView>
  </sheetViews>
  <sheetFormatPr baseColWidth="10" defaultColWidth="8.6328125" defaultRowHeight="14.5" x14ac:dyDescent="0.35"/>
  <cols>
    <col min="1" max="1" width="3" customWidth="1"/>
    <col min="2" max="2" width="22" customWidth="1"/>
    <col min="3" max="3" width="26" customWidth="1"/>
    <col min="4" max="4" width="24" customWidth="1"/>
    <col min="5" max="5" width="28" customWidth="1"/>
    <col min="6" max="6" width="3" customWidth="1"/>
  </cols>
  <sheetData>
    <row r="1" spans="1:6" ht="7.5" customHeight="1" x14ac:dyDescent="0.35">
      <c r="A1" s="49"/>
      <c r="B1" s="49"/>
      <c r="C1" s="49"/>
      <c r="D1" s="49"/>
      <c r="E1" s="49"/>
      <c r="F1" s="49"/>
    </row>
    <row r="2" spans="1:6" ht="15" customHeight="1" x14ac:dyDescent="0.35">
      <c r="A2" s="50"/>
      <c r="B2" s="50"/>
      <c r="C2" s="50"/>
      <c r="D2" s="50"/>
      <c r="E2" s="50"/>
      <c r="F2" s="50"/>
    </row>
    <row r="3" spans="1:6" ht="30" customHeight="1" x14ac:dyDescent="0.35">
      <c r="B3" s="51" t="s">
        <v>92</v>
      </c>
      <c r="C3" s="51"/>
      <c r="D3" s="51"/>
      <c r="E3" s="51"/>
    </row>
    <row r="4" spans="1:6" ht="6" customHeight="1" x14ac:dyDescent="0.35">
      <c r="A4" s="50"/>
      <c r="B4" s="50"/>
      <c r="C4" s="50"/>
      <c r="D4" s="50"/>
      <c r="E4" s="50"/>
      <c r="F4" s="50"/>
    </row>
    <row r="5" spans="1:6" ht="18" customHeight="1" x14ac:dyDescent="0.35">
      <c r="B5" s="1" t="s">
        <v>93</v>
      </c>
      <c r="C5" s="1" t="s">
        <v>94</v>
      </c>
      <c r="D5" s="1" t="s">
        <v>95</v>
      </c>
      <c r="E5" s="1" t="s">
        <v>96</v>
      </c>
    </row>
    <row r="6" spans="1:6" ht="31.5" customHeight="1" x14ac:dyDescent="0.35">
      <c r="B6" s="27" t="s">
        <v>97</v>
      </c>
      <c r="C6" s="28" t="s">
        <v>98</v>
      </c>
      <c r="D6" s="29" t="s">
        <v>99</v>
      </c>
      <c r="E6" s="30" t="s">
        <v>100</v>
      </c>
    </row>
    <row r="7" spans="1:6" ht="31.5" customHeight="1" x14ac:dyDescent="0.35">
      <c r="B7" s="31" t="s">
        <v>101</v>
      </c>
      <c r="C7" s="32" t="s">
        <v>102</v>
      </c>
      <c r="D7" s="33" t="s">
        <v>103</v>
      </c>
      <c r="E7" s="34" t="s">
        <v>104</v>
      </c>
    </row>
    <row r="8" spans="1:6" ht="31.5" customHeight="1" x14ac:dyDescent="0.35">
      <c r="B8" s="27" t="s">
        <v>105</v>
      </c>
      <c r="C8" s="28" t="s">
        <v>106</v>
      </c>
      <c r="D8" s="29" t="s">
        <v>107</v>
      </c>
      <c r="E8" s="30" t="s">
        <v>108</v>
      </c>
    </row>
    <row r="9" spans="1:6" ht="31.5" customHeight="1" x14ac:dyDescent="0.35">
      <c r="B9" s="31" t="s">
        <v>109</v>
      </c>
      <c r="C9" s="32" t="s">
        <v>110</v>
      </c>
      <c r="D9" s="33" t="s">
        <v>111</v>
      </c>
      <c r="E9" s="34" t="s">
        <v>112</v>
      </c>
    </row>
    <row r="10" spans="1:6" ht="31.5" customHeight="1" x14ac:dyDescent="0.35">
      <c r="B10" s="27" t="s">
        <v>113</v>
      </c>
      <c r="C10" s="28" t="s">
        <v>114</v>
      </c>
      <c r="D10" s="29" t="s">
        <v>115</v>
      </c>
      <c r="E10" s="30" t="s">
        <v>116</v>
      </c>
    </row>
    <row r="11" spans="1:6" ht="31.5" customHeight="1" x14ac:dyDescent="0.35">
      <c r="B11" s="31" t="s">
        <v>117</v>
      </c>
      <c r="C11" s="32" t="s">
        <v>118</v>
      </c>
      <c r="D11" s="33" t="s">
        <v>119</v>
      </c>
      <c r="E11" s="34" t="s">
        <v>120</v>
      </c>
    </row>
    <row r="12" spans="1:6" ht="9.75" customHeight="1" x14ac:dyDescent="0.35">
      <c r="B12" s="2"/>
      <c r="C12" s="2"/>
      <c r="D12" s="2"/>
      <c r="E12" s="2"/>
    </row>
    <row r="13" spans="1:6" ht="19.5" customHeight="1" x14ac:dyDescent="0.35">
      <c r="B13" s="52" t="s">
        <v>121</v>
      </c>
      <c r="C13" s="52"/>
      <c r="D13" s="52"/>
      <c r="E13" s="52"/>
    </row>
  </sheetData>
  <mergeCells count="5">
    <mergeCell ref="A1:F1"/>
    <mergeCell ref="A2:F2"/>
    <mergeCell ref="B3:E3"/>
    <mergeCell ref="A4:F4"/>
    <mergeCell ref="B13:E13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8A403-1644-4F1A-8373-517713DD4F48}">
  <dimension ref="A1:D30"/>
  <sheetViews>
    <sheetView showGridLines="0" zoomScaleNormal="100" workbookViewId="0">
      <selection activeCell="C15" sqref="C15"/>
    </sheetView>
  </sheetViews>
  <sheetFormatPr baseColWidth="10" defaultColWidth="8.6328125" defaultRowHeight="14.5" x14ac:dyDescent="0.35"/>
  <cols>
    <col min="1" max="1" width="3" customWidth="1"/>
    <col min="2" max="2" width="28" customWidth="1"/>
    <col min="3" max="3" width="30" customWidth="1"/>
    <col min="4" max="4" width="3" customWidth="1"/>
  </cols>
  <sheetData>
    <row r="1" spans="1:4" ht="7.5" customHeight="1" x14ac:dyDescent="0.35">
      <c r="A1" s="49"/>
      <c r="B1" s="49"/>
      <c r="C1" s="49"/>
      <c r="D1" s="49"/>
    </row>
    <row r="2" spans="1:4" ht="15" customHeight="1" x14ac:dyDescent="0.35">
      <c r="A2" s="50"/>
      <c r="B2" s="50"/>
      <c r="C2" s="50"/>
      <c r="D2" s="50"/>
    </row>
    <row r="3" spans="1:4" ht="30" customHeight="1" x14ac:dyDescent="0.35">
      <c r="B3" s="51" t="s">
        <v>122</v>
      </c>
      <c r="C3" s="51"/>
    </row>
    <row r="4" spans="1:4" ht="6" customHeight="1" x14ac:dyDescent="0.35">
      <c r="A4" s="50"/>
      <c r="B4" s="50"/>
      <c r="C4" s="50"/>
      <c r="D4" s="50"/>
    </row>
    <row r="5" spans="1:4" ht="21.75" customHeight="1" x14ac:dyDescent="0.35">
      <c r="B5" s="48" t="s">
        <v>123</v>
      </c>
      <c r="C5" s="48"/>
    </row>
    <row r="6" spans="1:4" ht="18" customHeight="1" x14ac:dyDescent="0.35">
      <c r="B6" s="1" t="s">
        <v>124</v>
      </c>
      <c r="C6" s="1" t="s">
        <v>49</v>
      </c>
    </row>
    <row r="7" spans="1:4" ht="18" customHeight="1" x14ac:dyDescent="0.35">
      <c r="B7" s="35" t="s">
        <v>156</v>
      </c>
      <c r="C7" s="5" t="s">
        <v>125</v>
      </c>
    </row>
    <row r="8" spans="1:4" ht="18" customHeight="1" x14ac:dyDescent="0.35">
      <c r="B8" s="36" t="s">
        <v>157</v>
      </c>
      <c r="C8" s="8" t="s">
        <v>126</v>
      </c>
    </row>
    <row r="9" spans="1:4" ht="18" customHeight="1" x14ac:dyDescent="0.35">
      <c r="B9" s="35" t="s">
        <v>127</v>
      </c>
      <c r="C9" s="5" t="s">
        <v>128</v>
      </c>
    </row>
    <row r="10" spans="1:4" ht="18" customHeight="1" x14ac:dyDescent="0.35">
      <c r="B10" s="36" t="s">
        <v>129</v>
      </c>
      <c r="C10" s="8" t="s">
        <v>130</v>
      </c>
    </row>
    <row r="11" spans="1:4" ht="9.75" customHeight="1" x14ac:dyDescent="0.35">
      <c r="B11" s="2"/>
      <c r="C11" s="2"/>
    </row>
    <row r="12" spans="1:4" ht="21.75" customHeight="1" x14ac:dyDescent="0.35">
      <c r="B12" s="48" t="s">
        <v>131</v>
      </c>
      <c r="C12" s="48"/>
    </row>
    <row r="13" spans="1:4" ht="18" customHeight="1" x14ac:dyDescent="0.35">
      <c r="B13" s="1" t="s">
        <v>132</v>
      </c>
      <c r="C13" s="1" t="s">
        <v>133</v>
      </c>
    </row>
    <row r="14" spans="1:4" ht="18" customHeight="1" x14ac:dyDescent="0.35">
      <c r="B14" s="37" t="s">
        <v>134</v>
      </c>
      <c r="C14" s="5" t="s">
        <v>135</v>
      </c>
    </row>
    <row r="15" spans="1:4" ht="18" customHeight="1" x14ac:dyDescent="0.35">
      <c r="B15" s="38" t="s">
        <v>136</v>
      </c>
      <c r="C15" s="8" t="s">
        <v>137</v>
      </c>
    </row>
    <row r="16" spans="1:4" ht="18" customHeight="1" x14ac:dyDescent="0.35">
      <c r="B16" s="37" t="s">
        <v>138</v>
      </c>
      <c r="C16" s="5" t="s">
        <v>139</v>
      </c>
    </row>
    <row r="17" spans="2:3" ht="18" customHeight="1" x14ac:dyDescent="0.35">
      <c r="B17" s="38" t="s">
        <v>140</v>
      </c>
      <c r="C17" s="8" t="s">
        <v>141</v>
      </c>
    </row>
    <row r="18" spans="2:3" ht="18" customHeight="1" x14ac:dyDescent="0.35">
      <c r="B18" s="37" t="s">
        <v>142</v>
      </c>
      <c r="C18" s="5" t="s">
        <v>143</v>
      </c>
    </row>
    <row r="19" spans="2:3" ht="9.75" customHeight="1" x14ac:dyDescent="0.35">
      <c r="B19" s="2"/>
      <c r="C19" s="2"/>
    </row>
    <row r="20" spans="2:3" ht="21.75" customHeight="1" x14ac:dyDescent="0.35">
      <c r="B20" s="48" t="s">
        <v>144</v>
      </c>
      <c r="C20" s="48"/>
    </row>
    <row r="21" spans="2:3" ht="19.5" customHeight="1" x14ac:dyDescent="0.35">
      <c r="B21" s="54" t="s">
        <v>145</v>
      </c>
      <c r="C21" s="54"/>
    </row>
    <row r="22" spans="2:3" ht="19.5" customHeight="1" x14ac:dyDescent="0.35">
      <c r="B22" s="53" t="s">
        <v>146</v>
      </c>
      <c r="C22" s="53"/>
    </row>
    <row r="23" spans="2:3" ht="19.5" customHeight="1" x14ac:dyDescent="0.35">
      <c r="B23" s="54" t="s">
        <v>147</v>
      </c>
      <c r="C23" s="54"/>
    </row>
    <row r="24" spans="2:3" ht="19.5" customHeight="1" x14ac:dyDescent="0.35">
      <c r="B24" s="53" t="s">
        <v>148</v>
      </c>
      <c r="C24" s="53"/>
    </row>
    <row r="25" spans="2:3" ht="19.5" customHeight="1" x14ac:dyDescent="0.35">
      <c r="B25" s="54" t="s">
        <v>149</v>
      </c>
      <c r="C25" s="54"/>
    </row>
    <row r="26" spans="2:3" ht="19.5" customHeight="1" x14ac:dyDescent="0.35">
      <c r="B26" s="53" t="s">
        <v>150</v>
      </c>
      <c r="C26" s="53"/>
    </row>
    <row r="27" spans="2:3" ht="19.5" customHeight="1" x14ac:dyDescent="0.35">
      <c r="B27" s="54" t="s">
        <v>151</v>
      </c>
      <c r="C27" s="54"/>
    </row>
    <row r="28" spans="2:3" ht="19.5" customHeight="1" x14ac:dyDescent="0.35">
      <c r="B28" s="53" t="s">
        <v>152</v>
      </c>
      <c r="C28" s="53"/>
    </row>
    <row r="29" spans="2:3" ht="19.5" customHeight="1" x14ac:dyDescent="0.35">
      <c r="B29" s="54" t="s">
        <v>153</v>
      </c>
      <c r="C29" s="54"/>
    </row>
    <row r="30" spans="2:3" ht="19.5" customHeight="1" x14ac:dyDescent="0.35">
      <c r="B30" s="53" t="s">
        <v>154</v>
      </c>
      <c r="C30" s="53"/>
    </row>
  </sheetData>
  <mergeCells count="17">
    <mergeCell ref="B25:C25"/>
    <mergeCell ref="A1:D1"/>
    <mergeCell ref="A2:D2"/>
    <mergeCell ref="B3:C3"/>
    <mergeCell ref="A4:D4"/>
    <mergeCell ref="B5:C5"/>
    <mergeCell ref="B12:C12"/>
    <mergeCell ref="B20:C20"/>
    <mergeCell ref="B21:C21"/>
    <mergeCell ref="B22:C22"/>
    <mergeCell ref="B23:C23"/>
    <mergeCell ref="B24:C24"/>
    <mergeCell ref="B26:C26"/>
    <mergeCell ref="B27:C27"/>
    <mergeCell ref="B28:C28"/>
    <mergeCell ref="B29:C29"/>
    <mergeCell ref="B30:C3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1_Grundlagen</vt:lpstr>
      <vt:lpstr>2_Datumsberechnungen</vt:lpstr>
      <vt:lpstr>3_Weitere_Funktionen</vt:lpstr>
      <vt:lpstr>4_Typische_Fehler</vt:lpstr>
      <vt:lpstr>5_Spickzettel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Heiko Heimrath</dc:creator>
  <cp:lastModifiedBy>Heiko Heimrath</cp:lastModifiedBy>
  <dcterms:created xsi:type="dcterms:W3CDTF">2026-04-22T20:55:26Z</dcterms:created>
  <dcterms:modified xsi:type="dcterms:W3CDTF">2026-05-01T18:19:39Z</dcterms:modified>
</cp:coreProperties>
</file>