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hheim\iCloudDrive\Desktop\"/>
    </mc:Choice>
  </mc:AlternateContent>
  <xr:revisionPtr revIDLastSave="0" documentId="13_ncr:1_{6DAB5125-E4A7-4304-A294-D29774E5FF9E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2" i="1"/>
  <c r="B13" i="9"/>
  <c r="B12" i="9"/>
  <c r="B11" i="9"/>
  <c r="B10" i="9"/>
  <c r="B9" i="9"/>
  <c r="B8" i="9"/>
  <c r="B7" i="9"/>
  <c r="B6" i="9"/>
  <c r="B5" i="9"/>
  <c r="B4" i="9"/>
  <c r="B3" i="9"/>
  <c r="F2" i="9"/>
  <c r="E2" i="9"/>
  <c r="B2" i="9"/>
  <c r="G2" i="8"/>
  <c r="F2" i="8"/>
  <c r="E2" i="7"/>
  <c r="D2" i="7"/>
  <c r="C2" i="7"/>
  <c r="E10" i="6"/>
  <c r="E8" i="6"/>
  <c r="E7" i="6"/>
  <c r="E6" i="6"/>
  <c r="E5" i="6"/>
  <c r="E4" i="6"/>
  <c r="E3" i="6"/>
  <c r="E2" i="6"/>
  <c r="E2" i="5"/>
  <c r="D2" i="5"/>
  <c r="F2" i="4" a="1"/>
  <c r="F2" i="4" s="1"/>
  <c r="E2" i="4" a="1"/>
  <c r="E2" i="4" s="1"/>
  <c r="D2" i="4" a="1"/>
  <c r="D2" i="4" s="1"/>
  <c r="D2" i="3" a="1"/>
  <c r="D2" i="3" s="1"/>
  <c r="E2" i="2"/>
  <c r="D2" i="2"/>
  <c r="D2" i="1"/>
</calcChain>
</file>

<file path=xl/sharedStrings.xml><?xml version="1.0" encoding="utf-8"?>
<sst xmlns="http://schemas.openxmlformats.org/spreadsheetml/2006/main" count="152" uniqueCount="52">
  <si>
    <t>Datum</t>
  </si>
  <si>
    <t>Wochentag zur Kontrolle</t>
  </si>
  <si>
    <t>Gesuchter Wochentag (Nr.)</t>
  </si>
  <si>
    <t>Anzahl</t>
  </si>
  <si>
    <t>Die Grundformel mit SUMMENPRODUKT: bestimmte Wochentage direkt aus dem Datum zählen</t>
  </si>
  <si>
    <t>Anzahl ohne Leerprüfung</t>
  </si>
  <si>
    <t>Anzahl mit Leerprüfung</t>
  </si>
  <si>
    <t>Leere Zellen ausschließen: ohne Leerprüfung zählt Excel leere Zellen bei Typ 2 als Samstag mit</t>
  </si>
  <si>
    <t>Anzahl (Matrixformel)</t>
  </si>
  <si>
    <t>Die klassische Matrixformel: in älteren Excel-Versionen mit Strg + Umschalt + Enter abschließen</t>
  </si>
  <si>
    <t>SUMME</t>
  </si>
  <si>
    <t>LET</t>
  </si>
  <si>
    <t>ANZAHL + FILTER</t>
  </si>
  <si>
    <t>Moderne Lösungen für Excel 365 und Excel 2021: SUMME, LET und FILTER (ANZAHL statt ANZAHL2)</t>
  </si>
  <si>
    <t>Hinweis: LET und FILTER stehen erst ab Excel 2021 bzw. Microsoft 365 zur Verfügung. In SUMME müssen zwei Bedingungen mit * multipliziert werden, nicht mit Semikolon getrennt.</t>
  </si>
  <si>
    <t>Wochentag (Auswahl)</t>
  </si>
  <si>
    <t>Anzahl über SVERWEIS</t>
  </si>
  <si>
    <t>Anzahl über TEXT</t>
  </si>
  <si>
    <t>Wochentag</t>
  </si>
  <si>
    <t>Nr.</t>
  </si>
  <si>
    <t>Freitag</t>
  </si>
  <si>
    <t>Montag</t>
  </si>
  <si>
    <t>Dienstag</t>
  </si>
  <si>
    <t>Mittwoch</t>
  </si>
  <si>
    <t>Donnerstag</t>
  </si>
  <si>
    <t>Samstag</t>
  </si>
  <si>
    <t>Sonntag</t>
  </si>
  <si>
    <t>Wochentag per Dropdown auswählen: über eine Zuordnungstabelle oder direkt mit TEXT</t>
  </si>
  <si>
    <t>Hinweis: Der Formatcode TTTT in der TEXT-Variante ist sprachabhängig und funktioniert nur in einer deutschen Excel-Version.</t>
  </si>
  <si>
    <t>Summe</t>
  </si>
  <si>
    <t>Vollständige Wochentagsauswertung als Grundlage für Diagramme</t>
  </si>
  <si>
    <t>Wochenendtage</t>
  </si>
  <si>
    <t>Werktage (Mo-Fr)</t>
  </si>
  <si>
    <t>Werktage ohne Feiertage</t>
  </si>
  <si>
    <t>Feiertage 2026</t>
  </si>
  <si>
    <t>Bezeichnung</t>
  </si>
  <si>
    <t>Neujahr</t>
  </si>
  <si>
    <t>Tag der Arbeit</t>
  </si>
  <si>
    <t>Mariä Himmelfahrt (BY, SL)</t>
  </si>
  <si>
    <t>Tag der Deutschen Einheit</t>
  </si>
  <si>
    <t>1. Weihnachtsfeiertag</t>
  </si>
  <si>
    <t>Werktage und Wochenendtage zählen – und gesetzliche Feiertage über ZÄHLENWENN ausschließen</t>
  </si>
  <si>
    <t>Hinweis: Mariä Himmelfahrt fällt 2026 auf einen Samstag. Die Werktagsanzahl ändert sich im Beispielmonat dadurch nicht.</t>
  </si>
  <si>
    <t>Abteilung</t>
  </si>
  <si>
    <t>Freitage im August 2026</t>
  </si>
  <si>
    <t>Technik</t>
  </si>
  <si>
    <t>Verwaltung</t>
  </si>
  <si>
    <t>Zusätzliche Bedingungen: Abteilung sowie Monat und Jahr zusätzlich prüfen</t>
  </si>
  <si>
    <t>WochentagNr</t>
  </si>
  <si>
    <t>Anzahl über Tabellenbezug</t>
  </si>
  <si>
    <t>Anzahl über Hilfsspalte (ZÄHLENWENN)</t>
  </si>
  <si>
    <t>Dynamischer Datenbereich über eine intelligente Tabelle und schnelle Auswertung per ZÄHLENWENN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</si>
</sst>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name val="Aptos Narrow"/>
    </font>
    <font>
      <b/>
      <sz val="14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Termine" displayName="tblTermine" ref="A1:B13">
  <autoFilter ref="A1:B13" xr:uid="{00000000-0009-0000-0100-000001000000}"/>
  <tableColumns count="2">
    <tableColumn id="1" xr3:uid="{00000000-0010-0000-0000-000001000000}" name="Datum"/>
    <tableColumn id="2" xr3:uid="{00000000-0010-0000-0000-000002000000}" name="WochentagN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C2" sqref="C2"/>
    </sheetView>
  </sheetViews>
  <sheetFormatPr baseColWidth="10" defaultColWidth="8.7265625" defaultRowHeight="14.5"/>
  <cols>
    <col min="1" max="1" width="13.7265625" customWidth="1"/>
    <col min="2" max="2" width="20.81640625" customWidth="1"/>
    <col min="3" max="3" width="23.08984375" bestFit="1" customWidth="1"/>
    <col min="4" max="4" width="12" customWidth="1"/>
    <col min="7" max="7" width="10.179687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6"/>
      <c r="F1" s="6"/>
      <c r="G1" s="5" t="s">
        <v>18</v>
      </c>
      <c r="H1" s="5" t="s">
        <v>19</v>
      </c>
    </row>
    <row r="2" spans="1:8">
      <c r="A2" s="2">
        <v>46235</v>
      </c>
      <c r="B2" s="3" t="str">
        <f>TEXT(A2,"TTTT")</f>
        <v>Samstag</v>
      </c>
      <c r="C2" s="3">
        <v>5</v>
      </c>
      <c r="D2" s="3">
        <f>SUMPRODUCT(--(WEEKDAY(A2:A13,2)=C2))</f>
        <v>4</v>
      </c>
      <c r="G2" s="5" t="s">
        <v>21</v>
      </c>
      <c r="H2" s="5">
        <v>1</v>
      </c>
    </row>
    <row r="3" spans="1:8">
      <c r="A3" s="2">
        <v>46237</v>
      </c>
      <c r="B3" s="3" t="str">
        <f t="shared" ref="B3:B13" si="0">TEXT(A3,"TTTT")</f>
        <v>Montag</v>
      </c>
      <c r="G3" s="5" t="s">
        <v>22</v>
      </c>
      <c r="H3" s="5">
        <v>2</v>
      </c>
    </row>
    <row r="4" spans="1:8">
      <c r="A4" s="2">
        <v>46241</v>
      </c>
      <c r="B4" s="3" t="str">
        <f t="shared" si="0"/>
        <v>Freitag</v>
      </c>
      <c r="G4" s="5" t="s">
        <v>23</v>
      </c>
      <c r="H4" s="5">
        <v>3</v>
      </c>
    </row>
    <row r="5" spans="1:8">
      <c r="A5" s="2">
        <v>46246</v>
      </c>
      <c r="B5" s="3" t="str">
        <f t="shared" si="0"/>
        <v>Mittwoch</v>
      </c>
      <c r="G5" s="5" t="s">
        <v>24</v>
      </c>
      <c r="H5" s="5">
        <v>4</v>
      </c>
    </row>
    <row r="6" spans="1:8">
      <c r="A6" s="2">
        <v>46248</v>
      </c>
      <c r="B6" s="3" t="str">
        <f t="shared" si="0"/>
        <v>Freitag</v>
      </c>
      <c r="G6" s="5" t="s">
        <v>20</v>
      </c>
      <c r="H6" s="5">
        <v>5</v>
      </c>
    </row>
    <row r="7" spans="1:8">
      <c r="A7" s="2">
        <v>46252</v>
      </c>
      <c r="B7" s="3" t="str">
        <f t="shared" si="0"/>
        <v>Dienstag</v>
      </c>
      <c r="G7" s="5" t="s">
        <v>25</v>
      </c>
      <c r="H7" s="5">
        <v>6</v>
      </c>
    </row>
    <row r="8" spans="1:8">
      <c r="A8" s="2">
        <v>46255</v>
      </c>
      <c r="B8" s="3" t="str">
        <f t="shared" si="0"/>
        <v>Freitag</v>
      </c>
      <c r="G8" s="5" t="s">
        <v>26</v>
      </c>
      <c r="H8" s="5">
        <v>7</v>
      </c>
    </row>
    <row r="9" spans="1:8">
      <c r="A9" s="2">
        <v>46256</v>
      </c>
      <c r="B9" s="3" t="str">
        <f t="shared" si="0"/>
        <v>Samstag</v>
      </c>
    </row>
    <row r="10" spans="1:8">
      <c r="A10" s="2">
        <v>46259</v>
      </c>
      <c r="B10" s="3" t="str">
        <f t="shared" si="0"/>
        <v>Dienstag</v>
      </c>
    </row>
    <row r="11" spans="1:8">
      <c r="A11" s="2">
        <v>46262</v>
      </c>
      <c r="B11" s="3" t="str">
        <f t="shared" si="0"/>
        <v>Freitag</v>
      </c>
    </row>
    <row r="12" spans="1:8">
      <c r="A12" s="2">
        <v>46264</v>
      </c>
      <c r="B12" s="3" t="str">
        <f t="shared" si="0"/>
        <v>Sonntag</v>
      </c>
    </row>
    <row r="13" spans="1:8">
      <c r="A13" s="2">
        <v>46265</v>
      </c>
      <c r="B13" s="3" t="str">
        <f t="shared" si="0"/>
        <v>Montag</v>
      </c>
    </row>
    <row r="16" spans="1:8" ht="18.5">
      <c r="A16" s="4" t="s">
        <v>4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workbookViewId="0">
      <selection activeCell="E2" sqref="E2"/>
    </sheetView>
  </sheetViews>
  <sheetFormatPr baseColWidth="10" defaultColWidth="8.7265625" defaultRowHeight="14.5"/>
  <cols>
    <col min="1" max="1" width="13.7265625" customWidth="1"/>
    <col min="2" max="2" width="2.453125" customWidth="1"/>
    <col min="3" max="3" width="21.26953125" customWidth="1"/>
    <col min="4" max="4" width="24" customWidth="1"/>
    <col min="5" max="5" width="22" customWidth="1"/>
  </cols>
  <sheetData>
    <row r="1" spans="1:8">
      <c r="A1" s="1" t="s">
        <v>0</v>
      </c>
      <c r="C1" s="1" t="s">
        <v>2</v>
      </c>
      <c r="D1" s="1" t="s">
        <v>5</v>
      </c>
      <c r="E1" s="1" t="s">
        <v>6</v>
      </c>
      <c r="G1" s="1" t="s">
        <v>18</v>
      </c>
      <c r="H1" s="1" t="s">
        <v>19</v>
      </c>
    </row>
    <row r="2" spans="1:8">
      <c r="A2" s="2">
        <v>46235</v>
      </c>
      <c r="C2" s="3">
        <v>6</v>
      </c>
      <c r="D2" s="3">
        <f>SUMPRODUCT(--(WEEKDAY(A2:A20,2)=C2))</f>
        <v>9</v>
      </c>
      <c r="E2" s="3">
        <f>SUMPRODUCT(--(A2:A20&lt;&gt;""),--(WEEKDAY(A2:A20,2)=C2))</f>
        <v>2</v>
      </c>
      <c r="G2" s="1" t="s">
        <v>21</v>
      </c>
      <c r="H2" s="3">
        <v>1</v>
      </c>
    </row>
    <row r="3" spans="1:8">
      <c r="A3" s="2">
        <v>46237</v>
      </c>
      <c r="G3" s="1" t="s">
        <v>22</v>
      </c>
      <c r="H3" s="3">
        <v>2</v>
      </c>
    </row>
    <row r="4" spans="1:8">
      <c r="A4" s="2">
        <v>46241</v>
      </c>
      <c r="G4" s="1" t="s">
        <v>23</v>
      </c>
      <c r="H4" s="3">
        <v>3</v>
      </c>
    </row>
    <row r="5" spans="1:8">
      <c r="A5" s="2">
        <v>46246</v>
      </c>
      <c r="G5" s="1" t="s">
        <v>24</v>
      </c>
      <c r="H5" s="3">
        <v>4</v>
      </c>
    </row>
    <row r="6" spans="1:8">
      <c r="A6" s="2">
        <v>46248</v>
      </c>
      <c r="G6" s="1" t="s">
        <v>20</v>
      </c>
      <c r="H6" s="3">
        <v>5</v>
      </c>
    </row>
    <row r="7" spans="1:8">
      <c r="A7" s="2">
        <v>46252</v>
      </c>
      <c r="G7" s="1" t="s">
        <v>25</v>
      </c>
      <c r="H7" s="3">
        <v>6</v>
      </c>
    </row>
    <row r="8" spans="1:8">
      <c r="A8" s="2">
        <v>46255</v>
      </c>
      <c r="G8" s="1" t="s">
        <v>26</v>
      </c>
      <c r="H8" s="3">
        <v>7</v>
      </c>
    </row>
    <row r="9" spans="1:8">
      <c r="A9" s="2">
        <v>46256</v>
      </c>
    </row>
    <row r="10" spans="1:8">
      <c r="A10" s="2">
        <v>46259</v>
      </c>
    </row>
    <row r="11" spans="1:8">
      <c r="A11" s="2">
        <v>46262</v>
      </c>
    </row>
    <row r="12" spans="1:8">
      <c r="A12" s="2">
        <v>46264</v>
      </c>
    </row>
    <row r="13" spans="1:8">
      <c r="A13" s="2">
        <v>46265</v>
      </c>
    </row>
    <row r="23" spans="1:1" ht="18.5">
      <c r="A23" s="4" t="s">
        <v>7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"/>
  <sheetViews>
    <sheetView workbookViewId="0">
      <selection activeCell="D2" sqref="D2"/>
    </sheetView>
  </sheetViews>
  <sheetFormatPr baseColWidth="10" defaultColWidth="8.7265625" defaultRowHeight="14.5"/>
  <cols>
    <col min="1" max="1" width="13.7265625" customWidth="1"/>
    <col min="2" max="2" width="2.453125" customWidth="1"/>
    <col min="3" max="3" width="21.26953125" customWidth="1"/>
    <col min="4" max="4" width="20" customWidth="1"/>
  </cols>
  <sheetData>
    <row r="1" spans="1:8">
      <c r="A1" s="1" t="s">
        <v>0</v>
      </c>
      <c r="C1" s="1" t="s">
        <v>2</v>
      </c>
      <c r="D1" s="1" t="s">
        <v>8</v>
      </c>
      <c r="G1" s="1" t="s">
        <v>18</v>
      </c>
      <c r="H1" s="1" t="s">
        <v>19</v>
      </c>
    </row>
    <row r="2" spans="1:8">
      <c r="A2" s="2">
        <v>46235</v>
      </c>
      <c r="C2" s="3">
        <v>5</v>
      </c>
      <c r="D2" s="3">
        <f t="array" ref="D2">SUM(IF(WEEKDAY(A2:A13,2)=C2,1,0))</f>
        <v>4</v>
      </c>
      <c r="G2" s="1" t="s">
        <v>21</v>
      </c>
      <c r="H2" s="3">
        <v>1</v>
      </c>
    </row>
    <row r="3" spans="1:8">
      <c r="A3" s="2">
        <v>46237</v>
      </c>
      <c r="G3" s="1" t="s">
        <v>22</v>
      </c>
      <c r="H3" s="3">
        <v>2</v>
      </c>
    </row>
    <row r="4" spans="1:8">
      <c r="A4" s="2">
        <v>46241</v>
      </c>
      <c r="G4" s="1" t="s">
        <v>23</v>
      </c>
      <c r="H4" s="3">
        <v>3</v>
      </c>
    </row>
    <row r="5" spans="1:8">
      <c r="A5" s="2">
        <v>46246</v>
      </c>
      <c r="G5" s="1" t="s">
        <v>24</v>
      </c>
      <c r="H5" s="3">
        <v>4</v>
      </c>
    </row>
    <row r="6" spans="1:8">
      <c r="A6" s="2">
        <v>46248</v>
      </c>
      <c r="G6" s="1" t="s">
        <v>20</v>
      </c>
      <c r="H6" s="3">
        <v>5</v>
      </c>
    </row>
    <row r="7" spans="1:8">
      <c r="A7" s="2">
        <v>46252</v>
      </c>
      <c r="G7" s="1" t="s">
        <v>25</v>
      </c>
      <c r="H7" s="3">
        <v>6</v>
      </c>
    </row>
    <row r="8" spans="1:8">
      <c r="A8" s="2">
        <v>46255</v>
      </c>
      <c r="G8" s="1" t="s">
        <v>26</v>
      </c>
      <c r="H8" s="3">
        <v>7</v>
      </c>
    </row>
    <row r="9" spans="1:8">
      <c r="A9" s="2">
        <v>46256</v>
      </c>
    </row>
    <row r="10" spans="1:8">
      <c r="A10" s="2">
        <v>46259</v>
      </c>
    </row>
    <row r="11" spans="1:8">
      <c r="A11" s="2">
        <v>46262</v>
      </c>
    </row>
    <row r="12" spans="1:8">
      <c r="A12" s="2">
        <v>46264</v>
      </c>
    </row>
    <row r="13" spans="1:8">
      <c r="A13" s="2">
        <v>46265</v>
      </c>
    </row>
    <row r="16" spans="1:8" ht="18.5">
      <c r="A16" s="4" t="s">
        <v>9</v>
      </c>
    </row>
  </sheetData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7"/>
  <sheetViews>
    <sheetView workbookViewId="0">
      <selection activeCell="E2" sqref="E2"/>
    </sheetView>
  </sheetViews>
  <sheetFormatPr baseColWidth="10" defaultColWidth="8.7265625" defaultRowHeight="14.5"/>
  <cols>
    <col min="1" max="1" width="13.7265625" customWidth="1"/>
    <col min="2" max="2" width="2.453125" customWidth="1"/>
    <col min="3" max="3" width="21.26953125" customWidth="1"/>
    <col min="4" max="5" width="14" customWidth="1"/>
    <col min="6" max="6" width="18" customWidth="1"/>
  </cols>
  <sheetData>
    <row r="1" spans="1:9">
      <c r="A1" s="1" t="s">
        <v>0</v>
      </c>
      <c r="C1" s="1" t="s">
        <v>2</v>
      </c>
      <c r="D1" s="1" t="s">
        <v>10</v>
      </c>
      <c r="E1" s="1" t="s">
        <v>11</v>
      </c>
      <c r="F1" s="1" t="s">
        <v>12</v>
      </c>
      <c r="H1" s="1" t="s">
        <v>18</v>
      </c>
      <c r="I1" s="1" t="s">
        <v>19</v>
      </c>
    </row>
    <row r="2" spans="1:9">
      <c r="A2" s="2">
        <v>46235</v>
      </c>
      <c r="C2" s="3">
        <v>5</v>
      </c>
      <c r="D2" s="3">
        <f t="array" ref="D2">SUM(--(WEEKDAY(A2:A13,2)=C2))</f>
        <v>4</v>
      </c>
      <c r="E2" s="3">
        <f t="array" ref="E2">_xlfn.LET(_xlpm.Daten,A2:A13,_xlpm.WTagNr,C2,SUM(--(WEEKDAY(_xlpm.Daten,2)=_xlpm.WTagNr)))</f>
        <v>4</v>
      </c>
      <c r="F2" s="3">
        <f t="array" ref="F2">COUNT(_xlfn._xlws.FILTER(A2:A13,(WEEKDAY(A2:A13,2)=C2)*(A2:A13&lt;&gt;""),""))</f>
        <v>4</v>
      </c>
      <c r="H2" s="1" t="s">
        <v>21</v>
      </c>
      <c r="I2" s="3">
        <v>1</v>
      </c>
    </row>
    <row r="3" spans="1:9">
      <c r="A3" s="2">
        <v>46237</v>
      </c>
      <c r="H3" s="1" t="s">
        <v>22</v>
      </c>
      <c r="I3" s="3">
        <v>2</v>
      </c>
    </row>
    <row r="4" spans="1:9">
      <c r="A4" s="2">
        <v>46241</v>
      </c>
      <c r="H4" s="1" t="s">
        <v>23</v>
      </c>
      <c r="I4" s="3">
        <v>3</v>
      </c>
    </row>
    <row r="5" spans="1:9">
      <c r="A5" s="2">
        <v>46246</v>
      </c>
      <c r="H5" s="1" t="s">
        <v>24</v>
      </c>
      <c r="I5" s="3">
        <v>4</v>
      </c>
    </row>
    <row r="6" spans="1:9">
      <c r="A6" s="2">
        <v>46248</v>
      </c>
      <c r="H6" s="1" t="s">
        <v>20</v>
      </c>
      <c r="I6" s="3">
        <v>5</v>
      </c>
    </row>
    <row r="7" spans="1:9">
      <c r="A7" s="2">
        <v>46252</v>
      </c>
      <c r="H7" s="1" t="s">
        <v>25</v>
      </c>
      <c r="I7" s="3">
        <v>6</v>
      </c>
    </row>
    <row r="8" spans="1:9">
      <c r="A8" s="2">
        <v>46255</v>
      </c>
      <c r="H8" s="1" t="s">
        <v>26</v>
      </c>
      <c r="I8" s="3">
        <v>7</v>
      </c>
    </row>
    <row r="9" spans="1:9">
      <c r="A9" s="2">
        <v>46256</v>
      </c>
    </row>
    <row r="10" spans="1:9">
      <c r="A10" s="2">
        <v>46259</v>
      </c>
    </row>
    <row r="11" spans="1:9">
      <c r="A11" s="2">
        <v>46262</v>
      </c>
    </row>
    <row r="12" spans="1:9">
      <c r="A12" s="2">
        <v>46264</v>
      </c>
    </row>
    <row r="13" spans="1:9">
      <c r="A13" s="2">
        <v>46265</v>
      </c>
    </row>
    <row r="16" spans="1:9" ht="18.5">
      <c r="A16" s="4" t="s">
        <v>13</v>
      </c>
    </row>
    <row r="17" spans="1:1">
      <c r="A17" s="1" t="s">
        <v>14</v>
      </c>
    </row>
  </sheetData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7"/>
  <sheetViews>
    <sheetView workbookViewId="0">
      <selection activeCell="C2" sqref="C2"/>
    </sheetView>
  </sheetViews>
  <sheetFormatPr baseColWidth="10" defaultColWidth="8.7265625" defaultRowHeight="14.5"/>
  <cols>
    <col min="1" max="1" width="13.7265625" customWidth="1"/>
    <col min="2" max="2" width="2.453125" customWidth="1"/>
    <col min="3" max="3" width="19" customWidth="1"/>
    <col min="4" max="5" width="22" customWidth="1"/>
    <col min="6" max="6" width="2.453125" customWidth="1"/>
    <col min="7" max="7" width="13" customWidth="1"/>
    <col min="8" max="8" width="6" customWidth="1"/>
  </cols>
  <sheetData>
    <row r="1" spans="1:8">
      <c r="A1" s="1" t="s">
        <v>0</v>
      </c>
      <c r="C1" s="1" t="s">
        <v>15</v>
      </c>
      <c r="D1" s="1" t="s">
        <v>16</v>
      </c>
      <c r="E1" s="1" t="s">
        <v>17</v>
      </c>
      <c r="G1" s="1" t="s">
        <v>18</v>
      </c>
      <c r="H1" s="1" t="s">
        <v>19</v>
      </c>
    </row>
    <row r="2" spans="1:8">
      <c r="A2" s="2">
        <v>46235</v>
      </c>
      <c r="C2" s="3" t="s">
        <v>20</v>
      </c>
      <c r="D2" s="3">
        <f>SUMPRODUCT(--(A2:A13&lt;&gt;""),--(WEEKDAY(A2:A13,2)=VLOOKUP(C2,$G$2:$H$8,2,FALSE)))</f>
        <v>4</v>
      </c>
      <c r="E2" s="3">
        <f>SUMPRODUCT(--(A2:A13&lt;&gt;""),--(TEXT(A2:A13,"DDDD")=C2))</f>
        <v>0</v>
      </c>
      <c r="G2" s="1" t="s">
        <v>21</v>
      </c>
      <c r="H2" s="3">
        <v>1</v>
      </c>
    </row>
    <row r="3" spans="1:8">
      <c r="A3" s="2">
        <v>46237</v>
      </c>
      <c r="G3" s="1" t="s">
        <v>22</v>
      </c>
      <c r="H3" s="3">
        <v>2</v>
      </c>
    </row>
    <row r="4" spans="1:8">
      <c r="A4" s="2">
        <v>46241</v>
      </c>
      <c r="G4" s="1" t="s">
        <v>23</v>
      </c>
      <c r="H4" s="3">
        <v>3</v>
      </c>
    </row>
    <row r="5" spans="1:8">
      <c r="A5" s="2">
        <v>46246</v>
      </c>
      <c r="G5" s="1" t="s">
        <v>24</v>
      </c>
      <c r="H5" s="3">
        <v>4</v>
      </c>
    </row>
    <row r="6" spans="1:8">
      <c r="A6" s="2">
        <v>46248</v>
      </c>
      <c r="G6" s="1" t="s">
        <v>20</v>
      </c>
      <c r="H6" s="3">
        <v>5</v>
      </c>
    </row>
    <row r="7" spans="1:8">
      <c r="A7" s="2">
        <v>46252</v>
      </c>
      <c r="G7" s="1" t="s">
        <v>25</v>
      </c>
      <c r="H7" s="3">
        <v>6</v>
      </c>
    </row>
    <row r="8" spans="1:8">
      <c r="A8" s="2">
        <v>46255</v>
      </c>
      <c r="G8" s="1" t="s">
        <v>26</v>
      </c>
      <c r="H8" s="3">
        <v>7</v>
      </c>
    </row>
    <row r="9" spans="1:8">
      <c r="A9" s="2">
        <v>46256</v>
      </c>
    </row>
    <row r="10" spans="1:8">
      <c r="A10" s="2">
        <v>46259</v>
      </c>
    </row>
    <row r="11" spans="1:8">
      <c r="A11" s="2">
        <v>46262</v>
      </c>
    </row>
    <row r="12" spans="1:8">
      <c r="A12" s="2">
        <v>46264</v>
      </c>
    </row>
    <row r="13" spans="1:8">
      <c r="A13" s="2">
        <v>46265</v>
      </c>
    </row>
    <row r="16" spans="1:8" ht="18.5">
      <c r="A16" s="4" t="s">
        <v>27</v>
      </c>
    </row>
    <row r="17" spans="1:1">
      <c r="A17" s="1" t="s">
        <v>28</v>
      </c>
    </row>
  </sheetData>
  <dataValidations count="1">
    <dataValidation type="list" sqref="C2" xr:uid="{00000000-0002-0000-0400-000000000000}">
      <formula1>$G$2:$G$8</formula1>
    </dataValidation>
  </dataValidations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6"/>
  <sheetViews>
    <sheetView workbookViewId="0"/>
  </sheetViews>
  <sheetFormatPr baseColWidth="10" defaultColWidth="8.7265625" defaultRowHeight="14.5"/>
  <cols>
    <col min="1" max="1" width="13.7265625" customWidth="1"/>
    <col min="2" max="2" width="2.453125" customWidth="1"/>
    <col min="3" max="3" width="13" customWidth="1"/>
    <col min="4" max="4" width="6" customWidth="1"/>
    <col min="5" max="5" width="10" customWidth="1"/>
  </cols>
  <sheetData>
    <row r="1" spans="1:5">
      <c r="A1" s="1" t="s">
        <v>0</v>
      </c>
      <c r="C1" s="1" t="s">
        <v>18</v>
      </c>
      <c r="D1" s="1" t="s">
        <v>19</v>
      </c>
      <c r="E1" s="1" t="s">
        <v>3</v>
      </c>
    </row>
    <row r="2" spans="1:5">
      <c r="A2" s="2">
        <v>46235</v>
      </c>
      <c r="C2" s="1" t="s">
        <v>21</v>
      </c>
      <c r="D2" s="3">
        <v>1</v>
      </c>
      <c r="E2" s="3">
        <f t="shared" ref="E2:E8" si="0">SUMPRODUCT(--($A$2:$A$13&lt;&gt;""),--(WEEKDAY($A$2:$A$13,2)=D2))</f>
        <v>2</v>
      </c>
    </row>
    <row r="3" spans="1:5">
      <c r="A3" s="2">
        <v>46237</v>
      </c>
      <c r="C3" s="1" t="s">
        <v>22</v>
      </c>
      <c r="D3" s="3">
        <v>2</v>
      </c>
      <c r="E3" s="3">
        <f t="shared" si="0"/>
        <v>2</v>
      </c>
    </row>
    <row r="4" spans="1:5">
      <c r="A4" s="2">
        <v>46241</v>
      </c>
      <c r="C4" s="1" t="s">
        <v>23</v>
      </c>
      <c r="D4" s="3">
        <v>3</v>
      </c>
      <c r="E4" s="3">
        <f t="shared" si="0"/>
        <v>1</v>
      </c>
    </row>
    <row r="5" spans="1:5">
      <c r="A5" s="2">
        <v>46246</v>
      </c>
      <c r="C5" s="1" t="s">
        <v>24</v>
      </c>
      <c r="D5" s="3">
        <v>4</v>
      </c>
      <c r="E5" s="3">
        <f t="shared" si="0"/>
        <v>0</v>
      </c>
    </row>
    <row r="6" spans="1:5">
      <c r="A6" s="2">
        <v>46248</v>
      </c>
      <c r="C6" s="1" t="s">
        <v>20</v>
      </c>
      <c r="D6" s="3">
        <v>5</v>
      </c>
      <c r="E6" s="3">
        <f t="shared" si="0"/>
        <v>4</v>
      </c>
    </row>
    <row r="7" spans="1:5">
      <c r="A7" s="2">
        <v>46252</v>
      </c>
      <c r="C7" s="1" t="s">
        <v>25</v>
      </c>
      <c r="D7" s="3">
        <v>6</v>
      </c>
      <c r="E7" s="3">
        <f t="shared" si="0"/>
        <v>2</v>
      </c>
    </row>
    <row r="8" spans="1:5">
      <c r="A8" s="2">
        <v>46255</v>
      </c>
      <c r="C8" s="1" t="s">
        <v>26</v>
      </c>
      <c r="D8" s="3">
        <v>7</v>
      </c>
      <c r="E8" s="3">
        <f t="shared" si="0"/>
        <v>1</v>
      </c>
    </row>
    <row r="9" spans="1:5">
      <c r="A9" s="2">
        <v>46256</v>
      </c>
    </row>
    <row r="10" spans="1:5">
      <c r="A10" s="2">
        <v>46259</v>
      </c>
      <c r="D10" s="1" t="s">
        <v>29</v>
      </c>
      <c r="E10" s="3">
        <f>SUM(E2:E8)</f>
        <v>12</v>
      </c>
    </row>
    <row r="11" spans="1:5">
      <c r="A11" s="2">
        <v>46262</v>
      </c>
    </row>
    <row r="12" spans="1:5">
      <c r="A12" s="2">
        <v>46264</v>
      </c>
    </row>
    <row r="13" spans="1:5">
      <c r="A13" s="2">
        <v>46265</v>
      </c>
    </row>
    <row r="16" spans="1:5" ht="18.5">
      <c r="A16" s="4" t="s">
        <v>30</v>
      </c>
    </row>
  </sheetData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7"/>
  <sheetViews>
    <sheetView workbookViewId="0">
      <selection activeCell="I11" sqref="I11"/>
    </sheetView>
  </sheetViews>
  <sheetFormatPr baseColWidth="10" defaultColWidth="8.7265625" defaultRowHeight="14.5"/>
  <cols>
    <col min="1" max="1" width="13.7265625" customWidth="1"/>
    <col min="2" max="2" width="2.453125" customWidth="1"/>
    <col min="3" max="3" width="15" customWidth="1"/>
    <col min="4" max="4" width="18" customWidth="1"/>
    <col min="5" max="5" width="24" customWidth="1"/>
    <col min="6" max="6" width="2.453125" customWidth="1"/>
    <col min="7" max="7" width="13.7265625" customWidth="1"/>
    <col min="8" max="8" width="26" customWidth="1"/>
    <col min="10" max="10" width="10.1796875" bestFit="1" customWidth="1"/>
  </cols>
  <sheetData>
    <row r="1" spans="1:11">
      <c r="A1" s="1" t="s">
        <v>0</v>
      </c>
      <c r="C1" s="1" t="s">
        <v>31</v>
      </c>
      <c r="D1" s="1" t="s">
        <v>32</v>
      </c>
      <c r="E1" s="1" t="s">
        <v>33</v>
      </c>
      <c r="G1" s="1" t="s">
        <v>34</v>
      </c>
      <c r="H1" s="1" t="s">
        <v>35</v>
      </c>
      <c r="J1" s="1" t="s">
        <v>18</v>
      </c>
      <c r="K1" s="1" t="s">
        <v>19</v>
      </c>
    </row>
    <row r="2" spans="1:11">
      <c r="A2" s="2">
        <v>46235</v>
      </c>
      <c r="C2" s="3">
        <f>SUMPRODUCT(--(A2:A13&lt;&gt;""),--(WEEKDAY(A2:A13,2)&gt;5))</f>
        <v>3</v>
      </c>
      <c r="D2" s="3">
        <f>SUMPRODUCT(--(A2:A13&lt;&gt;""),--(WEEKDAY(A2:A13,2)&lt;=5))</f>
        <v>9</v>
      </c>
      <c r="E2" s="3">
        <f>SUMPRODUCT(--(A2:A13&lt;&gt;""),--(WEEKDAY(A2:A13,2)&lt;=5),--(COUNTIF($G$2:$G$6,A2:A13)=0))</f>
        <v>9</v>
      </c>
      <c r="G2" s="2">
        <v>46023</v>
      </c>
      <c r="H2" s="1" t="s">
        <v>36</v>
      </c>
      <c r="J2" s="1" t="s">
        <v>21</v>
      </c>
      <c r="K2" s="3">
        <v>1</v>
      </c>
    </row>
    <row r="3" spans="1:11">
      <c r="A3" s="2">
        <v>46237</v>
      </c>
      <c r="G3" s="2">
        <v>46143</v>
      </c>
      <c r="H3" s="1" t="s">
        <v>37</v>
      </c>
      <c r="J3" s="1" t="s">
        <v>22</v>
      </c>
      <c r="K3" s="3">
        <v>2</v>
      </c>
    </row>
    <row r="4" spans="1:11">
      <c r="A4" s="2">
        <v>46241</v>
      </c>
      <c r="G4" s="2">
        <v>46249</v>
      </c>
      <c r="H4" s="1" t="s">
        <v>38</v>
      </c>
      <c r="J4" s="1" t="s">
        <v>23</v>
      </c>
      <c r="K4" s="3">
        <v>3</v>
      </c>
    </row>
    <row r="5" spans="1:11">
      <c r="A5" s="2">
        <v>46246</v>
      </c>
      <c r="G5" s="2">
        <v>46298</v>
      </c>
      <c r="H5" s="1" t="s">
        <v>39</v>
      </c>
      <c r="J5" s="1" t="s">
        <v>24</v>
      </c>
      <c r="K5" s="3">
        <v>4</v>
      </c>
    </row>
    <row r="6" spans="1:11">
      <c r="A6" s="2">
        <v>46248</v>
      </c>
      <c r="G6" s="2">
        <v>46381</v>
      </c>
      <c r="H6" s="1" t="s">
        <v>40</v>
      </c>
      <c r="J6" s="1" t="s">
        <v>20</v>
      </c>
      <c r="K6" s="3">
        <v>5</v>
      </c>
    </row>
    <row r="7" spans="1:11">
      <c r="A7" s="2">
        <v>46252</v>
      </c>
      <c r="J7" s="1" t="s">
        <v>25</v>
      </c>
      <c r="K7" s="3">
        <v>6</v>
      </c>
    </row>
    <row r="8" spans="1:11">
      <c r="A8" s="2">
        <v>46255</v>
      </c>
      <c r="J8" s="1" t="s">
        <v>26</v>
      </c>
      <c r="K8" s="3">
        <v>7</v>
      </c>
    </row>
    <row r="9" spans="1:11">
      <c r="A9" s="2">
        <v>46256</v>
      </c>
    </row>
    <row r="10" spans="1:11">
      <c r="A10" s="2">
        <v>46259</v>
      </c>
    </row>
    <row r="11" spans="1:11">
      <c r="A11" s="2">
        <v>46262</v>
      </c>
    </row>
    <row r="12" spans="1:11">
      <c r="A12" s="2">
        <v>46264</v>
      </c>
    </row>
    <row r="13" spans="1:11">
      <c r="A13" s="2">
        <v>46265</v>
      </c>
    </row>
    <row r="16" spans="1:11" ht="18.5">
      <c r="A16" s="4" t="s">
        <v>41</v>
      </c>
    </row>
    <row r="17" spans="1:1">
      <c r="A17" s="1" t="s">
        <v>42</v>
      </c>
    </row>
  </sheetData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6"/>
  <sheetViews>
    <sheetView workbookViewId="0">
      <selection activeCell="D2" sqref="D2"/>
    </sheetView>
  </sheetViews>
  <sheetFormatPr baseColWidth="10" defaultColWidth="8.7265625" defaultRowHeight="14.5"/>
  <cols>
    <col min="1" max="1" width="13.7265625" customWidth="1"/>
    <col min="2" max="2" width="13" customWidth="1"/>
    <col min="3" max="3" width="2.453125" customWidth="1"/>
    <col min="4" max="4" width="21.26953125" customWidth="1"/>
    <col min="5" max="5" width="13" customWidth="1"/>
    <col min="6" max="6" width="10" customWidth="1"/>
    <col min="7" max="7" width="22" customWidth="1"/>
  </cols>
  <sheetData>
    <row r="1" spans="1:11">
      <c r="A1" s="1" t="s">
        <v>0</v>
      </c>
      <c r="B1" s="1" t="s">
        <v>43</v>
      </c>
      <c r="D1" s="1" t="s">
        <v>2</v>
      </c>
      <c r="E1" s="1" t="s">
        <v>43</v>
      </c>
      <c r="F1" s="1" t="s">
        <v>3</v>
      </c>
      <c r="G1" s="1" t="s">
        <v>44</v>
      </c>
      <c r="J1" s="1" t="s">
        <v>18</v>
      </c>
      <c r="K1" s="1" t="s">
        <v>19</v>
      </c>
    </row>
    <row r="2" spans="1:11">
      <c r="A2" s="2">
        <v>46235</v>
      </c>
      <c r="B2" s="1" t="s">
        <v>45</v>
      </c>
      <c r="D2" s="3">
        <v>5</v>
      </c>
      <c r="E2" s="1" t="s">
        <v>45</v>
      </c>
      <c r="F2" s="3">
        <f>SUMPRODUCT(--(A2:A13&lt;&gt;""),--(WEEKDAY(A2:A13,2)=D2),--(B2:B13=E2))</f>
        <v>2</v>
      </c>
      <c r="G2" s="3">
        <f>SUMPRODUCT(--(A2:A13&lt;&gt;""),--(WEEKDAY(A2:A13,2)=5),--(MONTH(A2:A13)=8),--(YEAR(A2:A13)=2026))</f>
        <v>4</v>
      </c>
      <c r="J2" s="1" t="s">
        <v>21</v>
      </c>
      <c r="K2" s="3">
        <v>1</v>
      </c>
    </row>
    <row r="3" spans="1:11">
      <c r="A3" s="2">
        <v>46237</v>
      </c>
      <c r="B3" s="1" t="s">
        <v>46</v>
      </c>
      <c r="J3" s="1" t="s">
        <v>22</v>
      </c>
      <c r="K3" s="3">
        <v>2</v>
      </c>
    </row>
    <row r="4" spans="1:11">
      <c r="A4" s="2">
        <v>46241</v>
      </c>
      <c r="B4" s="1" t="s">
        <v>45</v>
      </c>
      <c r="J4" s="1" t="s">
        <v>23</v>
      </c>
      <c r="K4" s="3">
        <v>3</v>
      </c>
    </row>
    <row r="5" spans="1:11">
      <c r="A5" s="2">
        <v>46246</v>
      </c>
      <c r="B5" s="1" t="s">
        <v>45</v>
      </c>
      <c r="J5" s="1" t="s">
        <v>24</v>
      </c>
      <c r="K5" s="3">
        <v>4</v>
      </c>
    </row>
    <row r="6" spans="1:11">
      <c r="A6" s="2">
        <v>46248</v>
      </c>
      <c r="B6" s="1" t="s">
        <v>46</v>
      </c>
      <c r="J6" s="1" t="s">
        <v>20</v>
      </c>
      <c r="K6" s="3">
        <v>5</v>
      </c>
    </row>
    <row r="7" spans="1:11">
      <c r="A7" s="2">
        <v>46252</v>
      </c>
      <c r="B7" s="1" t="s">
        <v>45</v>
      </c>
      <c r="J7" s="1" t="s">
        <v>25</v>
      </c>
      <c r="K7" s="3">
        <v>6</v>
      </c>
    </row>
    <row r="8" spans="1:11">
      <c r="A8" s="2">
        <v>46255</v>
      </c>
      <c r="B8" s="1" t="s">
        <v>45</v>
      </c>
      <c r="J8" s="1" t="s">
        <v>26</v>
      </c>
      <c r="K8" s="3">
        <v>7</v>
      </c>
    </row>
    <row r="9" spans="1:11">
      <c r="A9" s="2">
        <v>46256</v>
      </c>
      <c r="B9" s="1" t="s">
        <v>46</v>
      </c>
    </row>
    <row r="10" spans="1:11">
      <c r="A10" s="2">
        <v>46259</v>
      </c>
      <c r="B10" s="1" t="s">
        <v>45</v>
      </c>
    </row>
    <row r="11" spans="1:11">
      <c r="A11" s="2">
        <v>46262</v>
      </c>
      <c r="B11" s="1" t="s">
        <v>46</v>
      </c>
    </row>
    <row r="12" spans="1:11">
      <c r="A12" s="2">
        <v>46264</v>
      </c>
      <c r="B12" s="1" t="s">
        <v>45</v>
      </c>
    </row>
    <row r="13" spans="1:11">
      <c r="A13" s="2">
        <v>46265</v>
      </c>
      <c r="B13" s="1" t="s">
        <v>46</v>
      </c>
    </row>
    <row r="16" spans="1:11" ht="18.5">
      <c r="A16" s="4" t="s">
        <v>47</v>
      </c>
    </row>
  </sheetData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6"/>
  <sheetViews>
    <sheetView workbookViewId="0">
      <selection activeCell="I1" sqref="I1:J8"/>
    </sheetView>
  </sheetViews>
  <sheetFormatPr baseColWidth="10" defaultColWidth="8.7265625" defaultRowHeight="14.5"/>
  <cols>
    <col min="1" max="1" width="13.7265625" customWidth="1"/>
    <col min="2" max="2" width="16" customWidth="1"/>
    <col min="3" max="3" width="2.453125" customWidth="1"/>
    <col min="4" max="4" width="21.26953125" customWidth="1"/>
    <col min="5" max="5" width="24" customWidth="1"/>
    <col min="6" max="6" width="26" customWidth="1"/>
  </cols>
  <sheetData>
    <row r="1" spans="1:10">
      <c r="A1" s="1" t="s">
        <v>0</v>
      </c>
      <c r="B1" s="1" t="s">
        <v>48</v>
      </c>
      <c r="D1" s="1" t="s">
        <v>2</v>
      </c>
      <c r="E1" s="1" t="s">
        <v>49</v>
      </c>
      <c r="F1" s="1" t="s">
        <v>50</v>
      </c>
      <c r="I1" s="1" t="s">
        <v>18</v>
      </c>
      <c r="J1" s="1" t="s">
        <v>19</v>
      </c>
    </row>
    <row r="2" spans="1:10">
      <c r="A2" s="2">
        <v>46235</v>
      </c>
      <c r="B2" s="3">
        <f t="shared" ref="B2:B13" si="0">WEEKDAY(A2,2)</f>
        <v>6</v>
      </c>
      <c r="D2" s="3">
        <v>5</v>
      </c>
      <c r="E2" s="3">
        <f>SUMPRODUCT(--(tblTermine[Datum]&lt;&gt;""),--(WEEKDAY(tblTermine[Datum],2)=D2))</f>
        <v>4</v>
      </c>
      <c r="F2" s="3">
        <f>COUNTIF(tblTermine[WochentagNr],D2)</f>
        <v>4</v>
      </c>
      <c r="I2" s="1" t="s">
        <v>21</v>
      </c>
      <c r="J2" s="3">
        <v>1</v>
      </c>
    </row>
    <row r="3" spans="1:10">
      <c r="A3" s="2">
        <v>46237</v>
      </c>
      <c r="B3" s="3">
        <f t="shared" si="0"/>
        <v>1</v>
      </c>
      <c r="I3" s="1" t="s">
        <v>22</v>
      </c>
      <c r="J3" s="3">
        <v>2</v>
      </c>
    </row>
    <row r="4" spans="1:10">
      <c r="A4" s="2">
        <v>46241</v>
      </c>
      <c r="B4" s="3">
        <f t="shared" si="0"/>
        <v>5</v>
      </c>
      <c r="I4" s="1" t="s">
        <v>23</v>
      </c>
      <c r="J4" s="3">
        <v>3</v>
      </c>
    </row>
    <row r="5" spans="1:10">
      <c r="A5" s="2">
        <v>46246</v>
      </c>
      <c r="B5" s="3">
        <f t="shared" si="0"/>
        <v>3</v>
      </c>
      <c r="I5" s="1" t="s">
        <v>24</v>
      </c>
      <c r="J5" s="3">
        <v>4</v>
      </c>
    </row>
    <row r="6" spans="1:10">
      <c r="A6" s="2">
        <v>46248</v>
      </c>
      <c r="B6" s="3">
        <f t="shared" si="0"/>
        <v>5</v>
      </c>
      <c r="I6" s="1" t="s">
        <v>20</v>
      </c>
      <c r="J6" s="3">
        <v>5</v>
      </c>
    </row>
    <row r="7" spans="1:10">
      <c r="A7" s="2">
        <v>46252</v>
      </c>
      <c r="B7" s="3">
        <f t="shared" si="0"/>
        <v>2</v>
      </c>
      <c r="I7" s="1" t="s">
        <v>25</v>
      </c>
      <c r="J7" s="3">
        <v>6</v>
      </c>
    </row>
    <row r="8" spans="1:10">
      <c r="A8" s="2">
        <v>46255</v>
      </c>
      <c r="B8" s="3">
        <f t="shared" si="0"/>
        <v>5</v>
      </c>
      <c r="I8" s="1" t="s">
        <v>26</v>
      </c>
      <c r="J8" s="3">
        <v>7</v>
      </c>
    </row>
    <row r="9" spans="1:10">
      <c r="A9" s="2">
        <v>46256</v>
      </c>
      <c r="B9" s="3">
        <f t="shared" si="0"/>
        <v>6</v>
      </c>
    </row>
    <row r="10" spans="1:10">
      <c r="A10" s="2">
        <v>46259</v>
      </c>
      <c r="B10" s="3">
        <f t="shared" si="0"/>
        <v>2</v>
      </c>
    </row>
    <row r="11" spans="1:10">
      <c r="A11" s="2">
        <v>46262</v>
      </c>
      <c r="B11" s="3">
        <f t="shared" si="0"/>
        <v>5</v>
      </c>
    </row>
    <row r="12" spans="1:10">
      <c r="A12" s="2">
        <v>46264</v>
      </c>
      <c r="B12" s="3">
        <f t="shared" si="0"/>
        <v>7</v>
      </c>
    </row>
    <row r="13" spans="1:10">
      <c r="A13" s="2">
        <v>46265</v>
      </c>
      <c r="B13" s="3">
        <f t="shared" si="0"/>
        <v>1</v>
      </c>
    </row>
    <row r="16" spans="1:10" ht="18.5">
      <c r="A16" s="4" t="s">
        <v>51</v>
      </c>
    </row>
  </sheetData>
  <pageMargins left="0.75" right="0.75" top="1" bottom="1" header="0.5" footer="0.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Heiko Heimrath</dc:creator>
  <cp:lastModifiedBy>Heiko Heimrath</cp:lastModifiedBy>
  <dcterms:created xsi:type="dcterms:W3CDTF">2026-09-11T19:43:55Z</dcterms:created>
  <dcterms:modified xsi:type="dcterms:W3CDTF">2026-09-13T20:40:30Z</dcterms:modified>
</cp:coreProperties>
</file>